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7115" windowHeight="10485" tabRatio="742" activeTab="9"/>
  </bookViews>
  <sheets>
    <sheet name="Web Data" sheetId="11" r:id="rId1"/>
    <sheet name="Example Data" sheetId="1" r:id="rId2"/>
    <sheet name="Descriptives" sheetId="12" r:id="rId3"/>
    <sheet name="Pivot Table" sheetId="13" r:id="rId4"/>
    <sheet name="Correlation" sheetId="14" r:id="rId5"/>
    <sheet name="T-test G1-2 vs G3-4" sheetId="16" r:id="rId6"/>
    <sheet name="Paired t-test" sheetId="7" r:id="rId7"/>
    <sheet name="Example data sorted" sheetId="19" r:id="rId8"/>
    <sheet name="Regression" sheetId="23" r:id="rId9"/>
    <sheet name="ANOVA" sheetId="24" r:id="rId10"/>
  </sheets>
  <definedNames>
    <definedName name="_xlnm.Print_Area" localSheetId="8">Regression!$A$1:$T$36</definedName>
    <definedName name="T1_1" localSheetId="0">'Web Data'!$A$4:$I$23</definedName>
  </definedNames>
  <calcPr calcId="125725"/>
  <pivotCaches>
    <pivotCache cacheId="0" r:id="rId11"/>
  </pivotCaches>
</workbook>
</file>

<file path=xl/calcChain.xml><?xml version="1.0" encoding="utf-8"?>
<calcChain xmlns="http://schemas.openxmlformats.org/spreadsheetml/2006/main">
  <c r="F31" i="19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F11"/>
  <c r="E11"/>
  <c r="D11"/>
  <c r="F10"/>
  <c r="E10"/>
  <c r="D10"/>
  <c r="F9"/>
  <c r="E9"/>
  <c r="D9"/>
  <c r="F8"/>
  <c r="E8"/>
  <c r="D8"/>
  <c r="F7"/>
  <c r="E7"/>
  <c r="D7"/>
  <c r="F6"/>
  <c r="E6"/>
  <c r="D6"/>
  <c r="F5"/>
  <c r="E5"/>
  <c r="D5"/>
  <c r="F4"/>
  <c r="E4"/>
  <c r="D4"/>
  <c r="F3"/>
  <c r="E3"/>
  <c r="D3"/>
  <c r="F2"/>
  <c r="E2"/>
  <c r="D2"/>
  <c r="D20" i="12"/>
  <c r="B20"/>
  <c r="D17"/>
  <c r="D18"/>
  <c r="B18"/>
  <c r="B17"/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2"/>
  <c r="I14" i="7"/>
  <c r="C14"/>
</calcChain>
</file>

<file path=xl/connections.xml><?xml version="1.0" encoding="utf-8"?>
<connections xmlns="http://schemas.openxmlformats.org/spreadsheetml/2006/main">
  <connection id="1" name="Connection" type="4" refreshedVersion="3" background="1" saveData="1">
    <webPr sourceData="1" parsePre="1" consecutive="1" xl2000="1" url="http://www.ncbi.nlm.nih.gov/pmc/articles/PMC2777777/table/T1" htmlTables="1">
      <tables count="2">
        <x v="2"/>
        <x v="3"/>
      </tables>
    </webPr>
  </connection>
</connections>
</file>

<file path=xl/sharedStrings.xml><?xml version="1.0" encoding="utf-8"?>
<sst xmlns="http://schemas.openxmlformats.org/spreadsheetml/2006/main" count="304" uniqueCount="181">
  <si>
    <t>Group</t>
  </si>
  <si>
    <t>Cholesterol</t>
  </si>
  <si>
    <t>HDL</t>
  </si>
  <si>
    <t>Ratio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</si>
  <si>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</si>
  <si>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</si>
  <si>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</si>
  <si>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</si>
  <si>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</si>
  <si>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</si>
  <si>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</si>
  <si>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</si>
  <si>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</si>
  <si>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</si>
  <si>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</si>
  <si>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</si>
  <si>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</si>
  <si>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</si>
  <si>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Values</t>
  </si>
  <si>
    <t>Row Labels</t>
  </si>
  <si>
    <t>Grand Total</t>
  </si>
  <si>
    <t>Average HDL as percent of Group 1</t>
  </si>
  <si>
    <t>Percent in group</t>
  </si>
  <si>
    <t>Var1</t>
  </si>
  <si>
    <t>Var2</t>
  </si>
  <si>
    <t>t-Test: Paired Two Sample for Means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</si>
  <si>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</si>
  <si>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</si>
  <si>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</si>
  <si>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</si>
  <si>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</si>
  <si>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</si>
  <si>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</si>
  <si>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</si>
  <si>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</si>
  <si>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</si>
  <si>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TTEST:</t>
  </si>
  <si>
    <t>WRONG</t>
  </si>
  <si>
    <t>G2</t>
  </si>
  <si>
    <t>G3</t>
  </si>
  <si>
    <t>G4</t>
  </si>
  <si>
    <t>SUMMARY OUTPUT</t>
  </si>
  <si>
    <t>Regression Statistics</t>
  </si>
  <si>
    <t>Multiple R</t>
  </si>
  <si>
    <t>R Square</t>
  </si>
  <si>
    <t>Adjusted R Square</t>
  </si>
  <si>
    <t>ANOVA</t>
  </si>
  <si>
    <t>Regression</t>
  </si>
  <si>
    <t>Residual</t>
  </si>
  <si>
    <t>Total</t>
  </si>
  <si>
    <t>Intercept</t>
  </si>
  <si>
    <t>SS</t>
  </si>
  <si>
    <t>MS</t>
  </si>
  <si>
    <t>F</t>
  </si>
  <si>
    <t>Significance F</t>
  </si>
  <si>
    <t>Coefficients</t>
  </si>
  <si>
    <t>P-value</t>
  </si>
  <si>
    <t>Lower 95%</t>
  </si>
  <si>
    <t>Upper 95%</t>
  </si>
  <si>
    <t>Lower 95.0%</t>
  </si>
  <si>
    <t>Upper 95.0%</t>
  </si>
  <si>
    <t>http://www.ncbi.nlm.nih.gov/pmc/articles/PMC2777777/table/T1/</t>
  </si>
  <si>
    <t>Wakefulness</t>
  </si>
  <si>
    <t>TL Sleep</t>
  </si>
  <si>
    <t>TL NREM Sleep</t>
  </si>
  <si>
    <t>PS</t>
  </si>
  <si>
    <t>Sleep Restricted</t>
  </si>
  <si>
    <t>Sleep Recovery</t>
  </si>
  <si>
    <t>Days</t>
  </si>
  <si>
    <t>10‡</t>
  </si>
  <si>
    <t>10†</t>
  </si>
  <si>
    <t>2‡</t>
  </si>
  <si>
    <t>Cycle 1</t>
  </si>
  <si>
    <t>56.2 (5.2)</t>
  </si>
  <si>
    <t>33.9 (4.2)</t>
  </si>
  <si>
    <t>43.8 (5.2)</t>
  </si>
  <si>
    <t>66.1 (4.2)</t>
  </si>
  <si>
    <t>40.4 (4.9)</t>
  </si>
  <si>
    <t>54.4 (3.9)</t>
  </si>
  <si>
    <t>3.4 (0.8)</t>
  </si>
  <si>
    <t>11.7 (2.9)</t>
  </si>
  <si>
    <t>Cycle 2</t>
  </si>
  <si>
    <t>56.5 (8.2)</t>
  </si>
  <si>
    <t>35.5 (3.6)</t>
  </si>
  <si>
    <t>43.5 (8.2)</t>
  </si>
  <si>
    <t>64.5 (3.6)</t>
  </si>
  <si>
    <t>40.1 (8.0)</t>
  </si>
  <si>
    <t>53.7 (2.9)</t>
  </si>
  <si>
    <t>10.9 (1.3)</t>
  </si>
  <si>
    <t>Cycle 3</t>
  </si>
  <si>
    <t>58.9 (8.0)</t>
  </si>
  <si>
    <t>33.9 (7.6)</t>
  </si>
  <si>
    <t>41.1 (8.0)</t>
  </si>
  <si>
    <t>66.1 (7.6)</t>
  </si>
  <si>
    <t>37.8 (8.1)</t>
  </si>
  <si>
    <t>54.2 (5.8)</t>
  </si>
  <si>
    <t>3.3 (0.7)</t>
  </si>
  <si>
    <t>12.0 (3.0)</t>
  </si>
  <si>
    <t>Cycle 4</t>
  </si>
  <si>
    <t>61.8 (8.7)</t>
  </si>
  <si>
    <t>34.3 (5.0)</t>
  </si>
  <si>
    <t>38.2 (8.7)</t>
  </si>
  <si>
    <t>65.7 (5.0)</t>
  </si>
  <si>
    <t>35.5 (8.0)</t>
  </si>
  <si>
    <t>53.9 (6.8)</t>
  </si>
  <si>
    <t>2.7 (0.7)</t>
  </si>
  <si>
    <t>11.8 (4.2)</t>
  </si>
  <si>
    <t>Cycle 5</t>
  </si>
  <si>
    <t>63.7 (6.8)</t>
  </si>
  <si>
    <t>38.5 (9.6)</t>
  </si>
  <si>
    <t>36.4 (6.8)</t>
  </si>
  <si>
    <t>61.5 (9.6)</t>
  </si>
  <si>
    <t>33.9 (6.6)</t>
  </si>
  <si>
    <t>49.1 (9.3)</t>
  </si>
  <si>
    <t>2.4 (0.4)</t>
  </si>
  <si>
    <t>12.3 (2.3)</t>
  </si>
  <si>
    <t>Baseline</t>
  </si>
  <si>
    <t>39.0 (6.3)</t>
  </si>
  <si>
    <t>61.0 (6.3)*</t>
  </si>
  <si>
    <t>53.7 (5.8)*</t>
  </si>
  <si>
    <t>7.3 (0.8)*</t>
  </si>
  <si>
    <t>Ambulation Control</t>
  </si>
  <si>
    <t>48.9 (4.2)</t>
  </si>
  <si>
    <t>39.4 (4.9)</t>
  </si>
  <si>
    <t>51.1 (4.2)</t>
  </si>
  <si>
    <t>60.6 (4.9)</t>
  </si>
  <si>
    <t>46.2 (4.5)</t>
  </si>
  <si>
    <t>54.4 (5.4)</t>
  </si>
  <si>
    <t>4.9 (1.4)</t>
  </si>
  <si>
    <t>6.3 (1.3)</t>
  </si>
  <si>
    <t>48.5 (4.4)</t>
  </si>
  <si>
    <t>35.6 (4.9)</t>
  </si>
  <si>
    <t>51.5 (4.4)</t>
  </si>
  <si>
    <t>64.4 (4.9)</t>
  </si>
  <si>
    <t>46.8 (4.2)</t>
  </si>
  <si>
    <t>57.9 (4.9)</t>
  </si>
  <si>
    <t>4.7 (1.1)</t>
  </si>
  <si>
    <t>6.5 (1.2)</t>
  </si>
  <si>
    <t>49.1 (4.4)</t>
  </si>
  <si>
    <t>35.0 (5.7)</t>
  </si>
  <si>
    <t>50.9 (4.4)</t>
  </si>
  <si>
    <t>65.0 (5.7)</t>
  </si>
  <si>
    <t>46.2 (4.7)</t>
  </si>
  <si>
    <t>58.6 (6.3)</t>
  </si>
  <si>
    <t>4.7 (0.7)</t>
  </si>
  <si>
    <t>6.4 (1.7)</t>
  </si>
  <si>
    <t>47.2 (4.5)</t>
  </si>
  <si>
    <t>34.3 (3.8)</t>
  </si>
  <si>
    <t>52.8 (4.5)</t>
  </si>
  <si>
    <t>65.7 (3.8)</t>
  </si>
  <si>
    <t>47.7 (4.6)</t>
  </si>
  <si>
    <t>58.7 (4.5)</t>
  </si>
  <si>
    <t>5.1 (0.5)</t>
  </si>
  <si>
    <t>7.0 (0.9)</t>
  </si>
  <si>
    <t>47.2 (3.7)</t>
  </si>
  <si>
    <t>31.8 (1.9)</t>
  </si>
  <si>
    <t>52.8 (3.7)</t>
  </si>
  <si>
    <t>68.2 (1.9)</t>
  </si>
  <si>
    <t>47.8 (3.2)</t>
  </si>
  <si>
    <t>61.6 (2.5)</t>
  </si>
  <si>
    <t>5.0 (0.9)</t>
  </si>
  <si>
    <t>6.6 (1.3)</t>
  </si>
  <si>
    <t>39.4 (4.2)</t>
  </si>
  <si>
    <t>60.6 (4.2)*</t>
  </si>
  <si>
    <t>54.9 (4.9)*</t>
  </si>
  <si>
    <t>5.8 (1.4)</t>
  </si>
  <si>
    <t>IRRELEVANT</t>
  </si>
  <si>
    <t>CI - lower limit</t>
  </si>
  <si>
    <t>CI - upper limit</t>
  </si>
  <si>
    <t>Average Cholesterol</t>
  </si>
  <si>
    <t>StdDev Cholesterol</t>
  </si>
  <si>
    <t>Average HDL</t>
  </si>
  <si>
    <t>Frequency</t>
  </si>
  <si>
    <t>t-Test: Two-Sample Assuming Unequal Variances</t>
  </si>
  <si>
    <t>Variable 1</t>
  </si>
  <si>
    <t>Variable 2</t>
  </si>
  <si>
    <t>using CONFIDENCE:</t>
  </si>
  <si>
    <t>RESIDUAL OUTPUT</t>
  </si>
  <si>
    <t>Observation</t>
  </si>
  <si>
    <t>Predicted HDL</t>
  </si>
  <si>
    <t>Residuals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</si>
</sst>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0" fontId="1" fillId="0" borderId="0" xfId="0" applyFont="1"/>
    <xf numFmtId="0" fontId="2" fillId="0" borderId="2" xfId="0" applyFont="1" applyFill="1" applyBorder="1" applyAlignment="1">
      <alignment horizontal="centerContinuous"/>
    </xf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4">
    <dxf>
      <numFmt numFmtId="165" formatCode="0.0%"/>
    </dxf>
    <dxf>
      <numFmt numFmtId="164" formatCode="0.0"/>
    </dxf>
    <dxf>
      <numFmt numFmtId="165" formatCode="0.0%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Cholesterol Line Fit  Plot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HDL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871537910907989"/>
                  <c:y val="-0.22288618317152734"/>
                </c:manualLayout>
              </c:layout>
              <c:numFmt formatCode="General" sourceLinked="0"/>
            </c:trendlineLbl>
          </c:trendline>
          <c:xVal>
            <c:numRef>
              <c:f>'Example data sorted'!$B$2:$B$29</c:f>
              <c:numCache>
                <c:formatCode>General</c:formatCode>
                <c:ptCount val="28"/>
                <c:pt idx="0">
                  <c:v>326</c:v>
                </c:pt>
                <c:pt idx="1">
                  <c:v>399</c:v>
                </c:pt>
                <c:pt idx="2">
                  <c:v>386</c:v>
                </c:pt>
                <c:pt idx="3">
                  <c:v>292</c:v>
                </c:pt>
                <c:pt idx="4">
                  <c:v>250</c:v>
                </c:pt>
                <c:pt idx="5">
                  <c:v>249</c:v>
                </c:pt>
                <c:pt idx="6">
                  <c:v>311</c:v>
                </c:pt>
                <c:pt idx="7">
                  <c:v>256</c:v>
                </c:pt>
                <c:pt idx="8">
                  <c:v>304</c:v>
                </c:pt>
                <c:pt idx="9">
                  <c:v>231</c:v>
                </c:pt>
                <c:pt idx="10">
                  <c:v>302</c:v>
                </c:pt>
                <c:pt idx="11">
                  <c:v>208</c:v>
                </c:pt>
                <c:pt idx="12">
                  <c:v>246</c:v>
                </c:pt>
                <c:pt idx="13">
                  <c:v>311</c:v>
                </c:pt>
                <c:pt idx="14">
                  <c:v>215</c:v>
                </c:pt>
                <c:pt idx="15">
                  <c:v>334</c:v>
                </c:pt>
                <c:pt idx="16">
                  <c:v>252</c:v>
                </c:pt>
                <c:pt idx="17">
                  <c:v>209</c:v>
                </c:pt>
                <c:pt idx="18">
                  <c:v>272</c:v>
                </c:pt>
                <c:pt idx="19">
                  <c:v>293</c:v>
                </c:pt>
                <c:pt idx="20">
                  <c:v>237</c:v>
                </c:pt>
                <c:pt idx="21">
                  <c:v>214</c:v>
                </c:pt>
                <c:pt idx="22">
                  <c:v>291</c:v>
                </c:pt>
                <c:pt idx="23">
                  <c:v>240</c:v>
                </c:pt>
                <c:pt idx="24">
                  <c:v>269</c:v>
                </c:pt>
                <c:pt idx="25">
                  <c:v>252</c:v>
                </c:pt>
                <c:pt idx="26">
                  <c:v>294</c:v>
                </c:pt>
                <c:pt idx="27">
                  <c:v>248</c:v>
                </c:pt>
              </c:numCache>
            </c:numRef>
          </c:xVal>
          <c:yVal>
            <c:numRef>
              <c:f>'Example data sorted'!$C$2:$C$29</c:f>
              <c:numCache>
                <c:formatCode>General</c:formatCode>
                <c:ptCount val="28"/>
                <c:pt idx="0">
                  <c:v>9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  <c:pt idx="24">
                  <c:v>33</c:v>
                </c:pt>
                <c:pt idx="25">
                  <c:v>33</c:v>
                </c:pt>
                <c:pt idx="26">
                  <c:v>33</c:v>
                </c:pt>
                <c:pt idx="27">
                  <c:v>37</c:v>
                </c:pt>
              </c:numCache>
            </c:numRef>
          </c:yVal>
        </c:ser>
        <c:axId val="73278976"/>
        <c:axId val="73280896"/>
      </c:scatterChart>
      <c:valAx>
        <c:axId val="73278976"/>
        <c:scaling>
          <c:orientation val="minMax"/>
          <c:min val="15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Cholesterol</a:t>
                </a:r>
              </a:p>
            </c:rich>
          </c:tx>
          <c:layout/>
        </c:title>
        <c:numFmt formatCode="General" sourceLinked="1"/>
        <c:tickLblPos val="nextTo"/>
        <c:crossAx val="73280896"/>
        <c:crosses val="autoZero"/>
        <c:crossBetween val="midCat"/>
      </c:valAx>
      <c:valAx>
        <c:axId val="732808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HDL</a:t>
                </a:r>
              </a:p>
            </c:rich>
          </c:tx>
          <c:layout/>
        </c:title>
        <c:numFmt formatCode="General" sourceLinked="1"/>
        <c:tickLblPos val="nextTo"/>
        <c:crossAx val="73278976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2</xdr:row>
      <xdr:rowOff>34926</xdr:rowOff>
    </xdr:from>
    <xdr:to>
      <xdr:col>19</xdr:col>
      <xdr:colOff>266700</xdr:colOff>
      <xdr:row>17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iko Szabo" refreshedDate="40596.442763425926" createdVersion="3" refreshedVersion="3" minRefreshableVersion="3" recordCount="30">
  <cacheSource type="worksheet">
    <worksheetSource ref="A1:D31" sheet="Example Data"/>
  </cacheSource>
  <cacheFields count="4">
    <cacheField name="Group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Cholesterol" numFmtId="0">
      <sharedItems containsSemiMixedTypes="0" containsString="0" containsNumber="1" containsInteger="1" minValue="197" maxValue="399"/>
    </cacheField>
    <cacheField name="HDL" numFmtId="0">
      <sharedItems containsString="0" containsBlank="1" containsNumber="1" containsInteger="1" minValue="9" maxValue="37"/>
    </cacheField>
    <cacheField name="Ratio" numFmtId="164">
      <sharedItems containsMixedTypes="1" containsNumber="1" minValue="6.7027027027027026" maxValue="36.22222222222222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n v="291"/>
    <n v="30"/>
    <n v="9.6999999999999993"/>
  </r>
  <r>
    <x v="0"/>
    <n v="209"/>
    <n v="27"/>
    <n v="7.7407407407407405"/>
  </r>
  <r>
    <x v="0"/>
    <n v="272"/>
    <n v="27"/>
    <n v="10.074074074074074"/>
  </r>
  <r>
    <x v="0"/>
    <n v="293"/>
    <n v="27"/>
    <n v="10.851851851851851"/>
  </r>
  <r>
    <x v="0"/>
    <n v="302"/>
    <n v="24"/>
    <n v="12.583333333333334"/>
  </r>
  <r>
    <x v="0"/>
    <n v="304"/>
    <n v="23"/>
    <n v="13.217391304347826"/>
  </r>
  <r>
    <x v="1"/>
    <n v="386"/>
    <n v="19"/>
    <n v="20.315789473684209"/>
  </r>
  <r>
    <x v="1"/>
    <n v="208"/>
    <n v="24"/>
    <n v="8.6666666666666661"/>
  </r>
  <r>
    <x v="1"/>
    <n v="250"/>
    <n v="21"/>
    <n v="11.904761904761905"/>
  </r>
  <r>
    <x v="1"/>
    <n v="246"/>
    <n v="24"/>
    <n v="10.25"/>
  </r>
  <r>
    <x v="1"/>
    <n v="214"/>
    <n v="29"/>
    <n v="7.3793103448275863"/>
  </r>
  <r>
    <x v="1"/>
    <n v="292"/>
    <n v="20"/>
    <n v="14.6"/>
  </r>
  <r>
    <x v="1"/>
    <n v="326"/>
    <n v="9"/>
    <n v="36.222222222222221"/>
  </r>
  <r>
    <x v="1"/>
    <n v="399"/>
    <n v="18"/>
    <n v="22.166666666666668"/>
  </r>
  <r>
    <x v="2"/>
    <n v="311"/>
    <n v="22"/>
    <n v="14.136363636363637"/>
  </r>
  <r>
    <x v="2"/>
    <n v="248"/>
    <n v="37"/>
    <n v="6.7027027027027026"/>
  </r>
  <r>
    <x v="2"/>
    <n v="279"/>
    <m/>
    <e v="#DIV/0!"/>
  </r>
  <r>
    <x v="2"/>
    <n v="256"/>
    <n v="22"/>
    <n v="11.636363636363637"/>
  </r>
  <r>
    <x v="2"/>
    <n v="215"/>
    <n v="26"/>
    <n v="8.2692307692307701"/>
  </r>
  <r>
    <x v="2"/>
    <n v="334"/>
    <n v="26"/>
    <n v="12.846153846153847"/>
  </r>
  <r>
    <x v="2"/>
    <n v="240"/>
    <n v="30"/>
    <n v="8"/>
  </r>
  <r>
    <x v="3"/>
    <n v="249"/>
    <n v="21"/>
    <n v="11.857142857142858"/>
  </r>
  <r>
    <x v="3"/>
    <n v="252"/>
    <n v="26"/>
    <n v="9.6923076923076916"/>
  </r>
  <r>
    <x v="3"/>
    <n v="237"/>
    <n v="27"/>
    <n v="8.7777777777777786"/>
  </r>
  <r>
    <x v="3"/>
    <n v="231"/>
    <n v="23"/>
    <n v="10.043478260869565"/>
  </r>
  <r>
    <x v="3"/>
    <n v="311"/>
    <n v="24"/>
    <n v="12.958333333333334"/>
  </r>
  <r>
    <x v="3"/>
    <n v="197"/>
    <m/>
    <e v="#DIV/0!"/>
  </r>
  <r>
    <x v="3"/>
    <n v="269"/>
    <n v="33"/>
    <n v="8.1515151515151523"/>
  </r>
  <r>
    <x v="3"/>
    <n v="252"/>
    <n v="33"/>
    <n v="7.6363636363636367"/>
  </r>
  <r>
    <x v="3"/>
    <n v="294"/>
    <n v="33"/>
    <n v="8.90909090909090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G9" firstHeaderRow="1" firstDataRow="2" firstDataCol="1"/>
  <pivotFields count="4">
    <pivotField axis="axisRow" dataField="1" showAll="0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numFmtId="164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Frequency" fld="0" subtotal="count" baseField="0" baseItem="0"/>
    <dataField name="Percent in group" fld="0" subtotal="count" showDataAs="percentOfCol" baseField="0" baseItem="0" numFmtId="165"/>
    <dataField name="Average Cholesterol" fld="1" subtotal="average" baseField="0" baseItem="0" numFmtId="164"/>
    <dataField name="StdDev Cholesterol" fld="1" subtotal="stdDev" baseField="0" baseItem="0" numFmtId="164"/>
    <dataField name="Average HDL" fld="2" subtotal="average" baseField="0" baseItem="0" numFmtId="164"/>
    <dataField name="Average HDL as percent of Group 1" fld="2" subtotal="average" showDataAs="percent" baseField="0" baseItem="0" numFmtId="10"/>
  </dataFields>
  <formats count="4">
    <format dxfId="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5"/>
          </reference>
          <reference field="0" count="0"/>
        </references>
      </pivotArea>
    </format>
    <format dxfId="1">
      <pivotArea outline="0" collapsedLevelsAreSubtotals="1" fieldPosition="0">
        <references count="1">
          <reference field="4294967294" count="3" selected="0">
            <x v="2"/>
            <x v="3"/>
            <x v="4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T1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zoomScale="60" zoomScaleNormal="100" workbookViewId="0">
      <selection activeCell="D38" sqref="D38"/>
    </sheetView>
  </sheetViews>
  <sheetFormatPr defaultRowHeight="15"/>
  <cols>
    <col min="1" max="1" width="8.5703125" customWidth="1"/>
    <col min="2" max="2" width="18.7109375" customWidth="1"/>
    <col min="3" max="3" width="14.7109375" bestFit="1" customWidth="1"/>
    <col min="4" max="4" width="18.7109375" bestFit="1" customWidth="1"/>
    <col min="5" max="5" width="14.7109375" bestFit="1" customWidth="1"/>
    <col min="6" max="6" width="18.7109375" bestFit="1" customWidth="1"/>
    <col min="7" max="7" width="14.7109375" bestFit="1" customWidth="1"/>
    <col min="8" max="8" width="18.7109375" bestFit="1" customWidth="1"/>
    <col min="9" max="9" width="14.7109375" bestFit="1" customWidth="1"/>
  </cols>
  <sheetData>
    <row r="1" spans="1:9">
      <c r="A1" t="s">
        <v>61</v>
      </c>
    </row>
    <row r="4" spans="1:9">
      <c r="B4" t="s">
        <v>62</v>
      </c>
      <c r="D4" t="s">
        <v>63</v>
      </c>
      <c r="F4" t="s">
        <v>64</v>
      </c>
      <c r="H4" t="s">
        <v>65</v>
      </c>
    </row>
    <row r="7" spans="1:9">
      <c r="B7" t="s">
        <v>66</v>
      </c>
      <c r="C7" t="s">
        <v>67</v>
      </c>
      <c r="D7" t="s">
        <v>66</v>
      </c>
      <c r="E7" t="s">
        <v>67</v>
      </c>
      <c r="F7" t="s">
        <v>66</v>
      </c>
      <c r="G7" t="s">
        <v>67</v>
      </c>
      <c r="H7" t="s">
        <v>66</v>
      </c>
      <c r="I7" t="s">
        <v>67</v>
      </c>
    </row>
    <row r="8" spans="1:9">
      <c r="A8" t="s">
        <v>68</v>
      </c>
      <c r="B8">
        <v>10</v>
      </c>
      <c r="C8">
        <v>2</v>
      </c>
      <c r="D8" t="s">
        <v>69</v>
      </c>
      <c r="E8">
        <v>2</v>
      </c>
      <c r="F8" t="s">
        <v>70</v>
      </c>
      <c r="G8">
        <v>2</v>
      </c>
      <c r="H8" t="s">
        <v>69</v>
      </c>
      <c r="I8" t="s">
        <v>71</v>
      </c>
    </row>
    <row r="9" spans="1:9">
      <c r="A9" t="s">
        <v>72</v>
      </c>
      <c r="B9" t="s">
        <v>73</v>
      </c>
      <c r="C9" t="s">
        <v>74</v>
      </c>
      <c r="D9" t="s">
        <v>75</v>
      </c>
      <c r="E9" t="s">
        <v>76</v>
      </c>
      <c r="F9" t="s">
        <v>77</v>
      </c>
      <c r="G9" t="s">
        <v>78</v>
      </c>
      <c r="H9" t="s">
        <v>79</v>
      </c>
      <c r="I9" t="s">
        <v>80</v>
      </c>
    </row>
    <row r="10" spans="1:9">
      <c r="A10" t="s">
        <v>81</v>
      </c>
      <c r="B10" t="s">
        <v>82</v>
      </c>
      <c r="C10" t="s">
        <v>83</v>
      </c>
      <c r="D10" t="s">
        <v>84</v>
      </c>
      <c r="E10" t="s">
        <v>85</v>
      </c>
      <c r="F10" t="s">
        <v>86</v>
      </c>
      <c r="G10" t="s">
        <v>87</v>
      </c>
      <c r="H10" t="s">
        <v>79</v>
      </c>
      <c r="I10" t="s">
        <v>88</v>
      </c>
    </row>
    <row r="11" spans="1:9">
      <c r="A11" t="s">
        <v>89</v>
      </c>
      <c r="B11" t="s">
        <v>90</v>
      </c>
      <c r="C11" t="s">
        <v>91</v>
      </c>
      <c r="D11" t="s">
        <v>92</v>
      </c>
      <c r="E11" t="s">
        <v>93</v>
      </c>
      <c r="F11" t="s">
        <v>94</v>
      </c>
      <c r="G11" t="s">
        <v>95</v>
      </c>
      <c r="H11" t="s">
        <v>96</v>
      </c>
      <c r="I11" t="s">
        <v>97</v>
      </c>
    </row>
    <row r="12" spans="1:9">
      <c r="A12" t="s">
        <v>98</v>
      </c>
      <c r="B12" t="s">
        <v>99</v>
      </c>
      <c r="C12" t="s">
        <v>100</v>
      </c>
      <c r="D12" t="s">
        <v>101</v>
      </c>
      <c r="E12" t="s">
        <v>102</v>
      </c>
      <c r="F12" t="s">
        <v>103</v>
      </c>
      <c r="G12" t="s">
        <v>104</v>
      </c>
      <c r="H12" t="s">
        <v>105</v>
      </c>
      <c r="I12" t="s">
        <v>106</v>
      </c>
    </row>
    <row r="13" spans="1:9">
      <c r="A13" t="s">
        <v>107</v>
      </c>
      <c r="B13" t="s">
        <v>108</v>
      </c>
      <c r="C13" t="s">
        <v>109</v>
      </c>
      <c r="D13" t="s">
        <v>110</v>
      </c>
      <c r="E13" t="s">
        <v>111</v>
      </c>
      <c r="F13" t="s">
        <v>112</v>
      </c>
      <c r="G13" t="s">
        <v>113</v>
      </c>
      <c r="H13" t="s">
        <v>114</v>
      </c>
      <c r="I13" t="s">
        <v>115</v>
      </c>
    </row>
    <row r="14" spans="1:9">
      <c r="A14" t="s">
        <v>116</v>
      </c>
      <c r="B14" t="s">
        <v>117</v>
      </c>
      <c r="D14" t="s">
        <v>118</v>
      </c>
      <c r="F14" t="s">
        <v>119</v>
      </c>
      <c r="H14" t="s">
        <v>120</v>
      </c>
    </row>
    <row r="16" spans="1:9">
      <c r="B16" t="s">
        <v>121</v>
      </c>
      <c r="C16" t="s">
        <v>67</v>
      </c>
      <c r="D16" t="s">
        <v>121</v>
      </c>
      <c r="E16" t="s">
        <v>67</v>
      </c>
      <c r="F16" t="s">
        <v>121</v>
      </c>
      <c r="G16" t="s">
        <v>67</v>
      </c>
      <c r="H16" t="s">
        <v>121</v>
      </c>
      <c r="I16" t="s">
        <v>67</v>
      </c>
    </row>
    <row r="17" spans="1:9">
      <c r="A17" t="s">
        <v>68</v>
      </c>
      <c r="B17">
        <v>10</v>
      </c>
      <c r="C17">
        <v>2</v>
      </c>
      <c r="D17">
        <v>10</v>
      </c>
      <c r="E17">
        <v>2</v>
      </c>
      <c r="F17">
        <v>10</v>
      </c>
      <c r="G17">
        <v>2</v>
      </c>
      <c r="H17">
        <v>10</v>
      </c>
      <c r="I17">
        <v>2</v>
      </c>
    </row>
    <row r="18" spans="1:9">
      <c r="A18" t="s">
        <v>72</v>
      </c>
      <c r="B18" t="s">
        <v>122</v>
      </c>
      <c r="C18" t="s">
        <v>123</v>
      </c>
      <c r="D18" t="s">
        <v>124</v>
      </c>
      <c r="E18" t="s">
        <v>125</v>
      </c>
      <c r="F18" t="s">
        <v>126</v>
      </c>
      <c r="G18" t="s">
        <v>127</v>
      </c>
      <c r="H18" t="s">
        <v>128</v>
      </c>
      <c r="I18" t="s">
        <v>129</v>
      </c>
    </row>
    <row r="19" spans="1:9">
      <c r="A19" t="s">
        <v>81</v>
      </c>
      <c r="B19" t="s">
        <v>130</v>
      </c>
      <c r="C19" t="s">
        <v>131</v>
      </c>
      <c r="D19" t="s">
        <v>132</v>
      </c>
      <c r="E19" t="s">
        <v>133</v>
      </c>
      <c r="F19" t="s">
        <v>134</v>
      </c>
      <c r="G19" t="s">
        <v>135</v>
      </c>
      <c r="H19" t="s">
        <v>136</v>
      </c>
      <c r="I19" t="s">
        <v>137</v>
      </c>
    </row>
    <row r="20" spans="1:9">
      <c r="A20" t="s">
        <v>89</v>
      </c>
      <c r="B20" t="s">
        <v>138</v>
      </c>
      <c r="C20" t="s">
        <v>139</v>
      </c>
      <c r="D20" t="s">
        <v>140</v>
      </c>
      <c r="E20" t="s">
        <v>141</v>
      </c>
      <c r="F20" t="s">
        <v>142</v>
      </c>
      <c r="G20" t="s">
        <v>143</v>
      </c>
      <c r="H20" t="s">
        <v>144</v>
      </c>
      <c r="I20" t="s">
        <v>145</v>
      </c>
    </row>
    <row r="21" spans="1:9">
      <c r="A21" t="s">
        <v>98</v>
      </c>
      <c r="B21" t="s">
        <v>146</v>
      </c>
      <c r="C21" t="s">
        <v>147</v>
      </c>
      <c r="D21" t="s">
        <v>148</v>
      </c>
      <c r="E21" t="s">
        <v>149</v>
      </c>
      <c r="F21" t="s">
        <v>150</v>
      </c>
      <c r="G21" t="s">
        <v>151</v>
      </c>
      <c r="H21" t="s">
        <v>152</v>
      </c>
      <c r="I21" t="s">
        <v>153</v>
      </c>
    </row>
    <row r="22" spans="1:9">
      <c r="A22" t="s">
        <v>107</v>
      </c>
      <c r="B22" t="s">
        <v>154</v>
      </c>
      <c r="C22" t="s">
        <v>155</v>
      </c>
      <c r="D22" t="s">
        <v>156</v>
      </c>
      <c r="E22" t="s">
        <v>157</v>
      </c>
      <c r="F22" t="s">
        <v>158</v>
      </c>
      <c r="G22" t="s">
        <v>159</v>
      </c>
      <c r="H22" t="s">
        <v>160</v>
      </c>
      <c r="I22" t="s">
        <v>161</v>
      </c>
    </row>
    <row r="23" spans="1:9">
      <c r="A23" t="s">
        <v>116</v>
      </c>
      <c r="B23" t="s">
        <v>162</v>
      </c>
      <c r="D23" t="s">
        <v>163</v>
      </c>
      <c r="F23" t="s">
        <v>164</v>
      </c>
      <c r="H23" t="s">
        <v>165</v>
      </c>
    </row>
  </sheetData>
  <pageMargins left="0.7" right="0.7" top="0.75" bottom="0.75" header="0.3" footer="0.3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0"/>
  <sheetViews>
    <sheetView tabSelected="1" view="pageBreakPreview" zoomScale="60" zoomScaleNormal="100" workbookViewId="0">
      <selection activeCell="J36" sqref="J36"/>
    </sheetView>
  </sheetViews>
  <sheetFormatPr defaultRowHeight="15"/>
  <cols>
    <col min="1" max="1" width="18" bestFit="1" customWidth="1"/>
    <col min="2" max="2" width="12.140625" bestFit="1" customWidth="1"/>
    <col min="3" max="3" width="15" customWidth="1"/>
    <col min="4" max="4" width="9.28515625" bestFit="1" customWidth="1"/>
    <col min="5" max="6" width="14.7109375" bestFit="1" customWidth="1"/>
    <col min="7" max="7" width="12.140625" bestFit="1" customWidth="1"/>
    <col min="8" max="8" width="12.5703125" bestFit="1" customWidth="1"/>
    <col min="9" max="9" width="12.7109375" bestFit="1" customWidth="1"/>
  </cols>
  <sheetData>
    <row r="1" spans="1:9">
      <c r="A1" t="s">
        <v>41</v>
      </c>
    </row>
    <row r="2" spans="1:9" ht="15.75" thickBot="1"/>
    <row r="3" spans="1:9">
      <c r="A3" s="12" t="s">
        <v>42</v>
      </c>
      <c r="B3" s="12"/>
    </row>
    <row r="4" spans="1:9">
      <c r="A4" s="1" t="s">
        <v>43</v>
      </c>
      <c r="B4" s="1">
        <v>0.9033143168125487</v>
      </c>
    </row>
    <row r="5" spans="1:9">
      <c r="A5" s="1" t="s">
        <v>44</v>
      </c>
      <c r="B5" s="1">
        <v>0.81597675495852162</v>
      </c>
    </row>
    <row r="6" spans="1:9">
      <c r="A6" s="1" t="s">
        <v>45</v>
      </c>
      <c r="B6" s="1">
        <v>0.79297384932833681</v>
      </c>
    </row>
    <row r="7" spans="1:9">
      <c r="A7" s="1" t="s">
        <v>5</v>
      </c>
      <c r="B7" s="1">
        <v>2.5500933689722367</v>
      </c>
    </row>
    <row r="8" spans="1:9" ht="15.75" thickBot="1">
      <c r="A8" s="2" t="s">
        <v>27</v>
      </c>
      <c r="B8" s="2">
        <v>28</v>
      </c>
    </row>
    <row r="10" spans="1:9" ht="15.75" thickBot="1">
      <c r="A10" t="s">
        <v>46</v>
      </c>
    </row>
    <row r="11" spans="1:9">
      <c r="A11" s="3"/>
      <c r="B11" s="3" t="s">
        <v>30</v>
      </c>
      <c r="C11" s="3" t="s">
        <v>51</v>
      </c>
      <c r="D11" s="3" t="s">
        <v>52</v>
      </c>
      <c r="E11" s="3" t="s">
        <v>53</v>
      </c>
      <c r="F11" s="3" t="s">
        <v>54</v>
      </c>
    </row>
    <row r="12" spans="1:9">
      <c r="A12" s="1" t="s">
        <v>47</v>
      </c>
      <c r="B12" s="1">
        <v>3</v>
      </c>
      <c r="C12" s="1">
        <v>692.03571428571456</v>
      </c>
      <c r="D12" s="1">
        <v>230.67857142857153</v>
      </c>
      <c r="E12" s="1">
        <v>35.472768878718654</v>
      </c>
      <c r="F12" s="1">
        <v>5.5371257079793984E-9</v>
      </c>
    </row>
    <row r="13" spans="1:9">
      <c r="A13" s="1" t="s">
        <v>48</v>
      </c>
      <c r="B13" s="1">
        <v>24</v>
      </c>
      <c r="C13" s="1">
        <v>156.07142857142813</v>
      </c>
      <c r="D13" s="1">
        <v>6.502976190476172</v>
      </c>
      <c r="E13" s="1"/>
      <c r="F13" s="1"/>
    </row>
    <row r="14" spans="1:9" ht="15.75" thickBot="1">
      <c r="A14" s="2" t="s">
        <v>49</v>
      </c>
      <c r="B14" s="2">
        <v>27</v>
      </c>
      <c r="C14" s="2">
        <v>848.10714285714266</v>
      </c>
      <c r="D14" s="2"/>
      <c r="E14" s="2"/>
      <c r="F14" s="2"/>
    </row>
    <row r="15" spans="1:9" ht="15.75" thickBot="1"/>
    <row r="16" spans="1:9">
      <c r="A16" s="3"/>
      <c r="B16" s="3" t="s">
        <v>55</v>
      </c>
      <c r="C16" s="3" t="s">
        <v>5</v>
      </c>
      <c r="D16" s="3" t="s">
        <v>31</v>
      </c>
      <c r="E16" s="3" t="s">
        <v>56</v>
      </c>
      <c r="F16" s="3" t="s">
        <v>57</v>
      </c>
      <c r="G16" s="3" t="s">
        <v>58</v>
      </c>
      <c r="H16" s="3" t="s">
        <v>59</v>
      </c>
      <c r="I16" s="3" t="s">
        <v>60</v>
      </c>
    </row>
    <row r="17" spans="1:9">
      <c r="A17" s="1" t="s">
        <v>50</v>
      </c>
      <c r="B17" s="1">
        <v>18</v>
      </c>
      <c r="C17" s="1">
        <v>1.041071258406149</v>
      </c>
      <c r="D17" s="1">
        <v>17.289882757456486</v>
      </c>
      <c r="E17" s="1">
        <v>4.7404670782135464E-15</v>
      </c>
      <c r="F17" s="1">
        <v>15.851334542120956</v>
      </c>
      <c r="G17" s="1">
        <v>20.148665457879044</v>
      </c>
      <c r="H17" s="1">
        <v>15.851334542120956</v>
      </c>
      <c r="I17" s="1">
        <v>20.148665457879044</v>
      </c>
    </row>
    <row r="18" spans="1:9">
      <c r="A18" s="1" t="s">
        <v>38</v>
      </c>
      <c r="B18" s="1">
        <v>5.25</v>
      </c>
      <c r="C18" s="1">
        <v>1.3772078234198659</v>
      </c>
      <c r="D18" s="1">
        <v>3.8120608311411295</v>
      </c>
      <c r="E18" s="1">
        <v>8.4603028248736499E-4</v>
      </c>
      <c r="F18" s="1">
        <v>2.4075827738886599</v>
      </c>
      <c r="G18" s="1">
        <v>8.0924172261113405</v>
      </c>
      <c r="H18" s="1">
        <v>2.4075827738886599</v>
      </c>
      <c r="I18" s="1">
        <v>8.0924172261113405</v>
      </c>
    </row>
    <row r="19" spans="1:9">
      <c r="A19" s="1" t="s">
        <v>39</v>
      </c>
      <c r="B19" s="1">
        <v>8.5714285714285694</v>
      </c>
      <c r="C19" s="1">
        <v>1.4187409783744234</v>
      </c>
      <c r="D19" s="1">
        <v>6.0415739744471262</v>
      </c>
      <c r="E19" s="1">
        <v>3.0764624455624283E-6</v>
      </c>
      <c r="F19" s="1">
        <v>5.6432911271409818</v>
      </c>
      <c r="G19" s="1">
        <v>11.499566015716157</v>
      </c>
      <c r="H19" s="1">
        <v>5.6432911271409818</v>
      </c>
      <c r="I19" s="1">
        <v>11.499566015716157</v>
      </c>
    </row>
    <row r="20" spans="1:9" ht="15.75" thickBot="1">
      <c r="A20" s="2" t="s">
        <v>40</v>
      </c>
      <c r="B20" s="2">
        <v>14.142857142857139</v>
      </c>
      <c r="C20" s="2">
        <v>1.4187409783744234</v>
      </c>
      <c r="D20" s="2">
        <v>9.9685970578377585</v>
      </c>
      <c r="E20" s="2">
        <v>5.2267594091311052E-10</v>
      </c>
      <c r="F20" s="2">
        <v>11.214719698569551</v>
      </c>
      <c r="G20" s="2">
        <v>17.070994587144725</v>
      </c>
      <c r="H20" s="2">
        <v>11.214719698569551</v>
      </c>
      <c r="I20" s="2">
        <v>17.070994587144725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view="pageBreakPreview" zoomScale="60" zoomScaleNormal="100" workbookViewId="0">
      <selection activeCell="N17" sqref="N17"/>
    </sheetView>
  </sheetViews>
  <sheetFormatPr defaultRowHeight="15"/>
  <cols>
    <col min="2" max="2" width="11.28515625" bestFit="1" customWidth="1"/>
  </cols>
  <sheetData>
    <row r="1" spans="1:4">
      <c r="A1" t="s">
        <v>0</v>
      </c>
      <c r="B1" t="s">
        <v>1</v>
      </c>
      <c r="C1" t="s">
        <v>2</v>
      </c>
      <c r="D1" s="13" t="s">
        <v>3</v>
      </c>
    </row>
    <row r="2" spans="1:4">
      <c r="A2">
        <v>1</v>
      </c>
      <c r="B2">
        <v>291</v>
      </c>
      <c r="C2">
        <v>30</v>
      </c>
      <c r="D2" s="14">
        <f>B2/C2</f>
        <v>9.6999999999999993</v>
      </c>
    </row>
    <row r="3" spans="1:4">
      <c r="A3">
        <v>1</v>
      </c>
      <c r="B3">
        <v>209</v>
      </c>
      <c r="C3">
        <v>27</v>
      </c>
      <c r="D3" s="14">
        <f t="shared" ref="D3:D31" si="0">B3/C3</f>
        <v>7.7407407407407405</v>
      </c>
    </row>
    <row r="4" spans="1:4">
      <c r="A4">
        <v>1</v>
      </c>
      <c r="B4">
        <v>272</v>
      </c>
      <c r="C4">
        <v>27</v>
      </c>
      <c r="D4" s="14">
        <f t="shared" si="0"/>
        <v>10.074074074074074</v>
      </c>
    </row>
    <row r="5" spans="1:4">
      <c r="A5">
        <v>1</v>
      </c>
      <c r="B5">
        <v>293</v>
      </c>
      <c r="C5">
        <v>27</v>
      </c>
      <c r="D5" s="14">
        <f t="shared" si="0"/>
        <v>10.851851851851851</v>
      </c>
    </row>
    <row r="6" spans="1:4">
      <c r="A6">
        <v>1</v>
      </c>
      <c r="B6">
        <v>302</v>
      </c>
      <c r="C6">
        <v>24</v>
      </c>
      <c r="D6" s="14">
        <f t="shared" si="0"/>
        <v>12.583333333333334</v>
      </c>
    </row>
    <row r="7" spans="1:4">
      <c r="A7">
        <v>1</v>
      </c>
      <c r="B7">
        <v>304</v>
      </c>
      <c r="C7">
        <v>23</v>
      </c>
      <c r="D7" s="14">
        <f t="shared" si="0"/>
        <v>13.217391304347826</v>
      </c>
    </row>
    <row r="8" spans="1:4">
      <c r="A8">
        <v>2</v>
      </c>
      <c r="B8">
        <v>386</v>
      </c>
      <c r="C8">
        <v>19</v>
      </c>
      <c r="D8" s="14">
        <f t="shared" si="0"/>
        <v>20.315789473684209</v>
      </c>
    </row>
    <row r="9" spans="1:4">
      <c r="A9">
        <v>2</v>
      </c>
      <c r="B9">
        <v>208</v>
      </c>
      <c r="C9">
        <v>24</v>
      </c>
      <c r="D9" s="14">
        <f t="shared" si="0"/>
        <v>8.6666666666666661</v>
      </c>
    </row>
    <row r="10" spans="1:4">
      <c r="A10">
        <v>2</v>
      </c>
      <c r="B10">
        <v>250</v>
      </c>
      <c r="C10">
        <v>21</v>
      </c>
      <c r="D10" s="14">
        <f t="shared" si="0"/>
        <v>11.904761904761905</v>
      </c>
    </row>
    <row r="11" spans="1:4">
      <c r="A11">
        <v>2</v>
      </c>
      <c r="B11">
        <v>246</v>
      </c>
      <c r="C11">
        <v>24</v>
      </c>
      <c r="D11" s="14">
        <f t="shared" si="0"/>
        <v>10.25</v>
      </c>
    </row>
    <row r="12" spans="1:4">
      <c r="A12">
        <v>2</v>
      </c>
      <c r="B12">
        <v>214</v>
      </c>
      <c r="C12">
        <v>29</v>
      </c>
      <c r="D12" s="14">
        <f t="shared" si="0"/>
        <v>7.3793103448275863</v>
      </c>
    </row>
    <row r="13" spans="1:4">
      <c r="A13">
        <v>2</v>
      </c>
      <c r="B13">
        <v>292</v>
      </c>
      <c r="C13">
        <v>20</v>
      </c>
      <c r="D13" s="14">
        <f t="shared" si="0"/>
        <v>14.6</v>
      </c>
    </row>
    <row r="14" spans="1:4">
      <c r="A14">
        <v>2</v>
      </c>
      <c r="B14">
        <v>326</v>
      </c>
      <c r="C14">
        <v>9</v>
      </c>
      <c r="D14" s="14">
        <f t="shared" si="0"/>
        <v>36.222222222222221</v>
      </c>
    </row>
    <row r="15" spans="1:4">
      <c r="A15">
        <v>2</v>
      </c>
      <c r="B15">
        <v>399</v>
      </c>
      <c r="C15">
        <v>18</v>
      </c>
      <c r="D15" s="14">
        <f t="shared" si="0"/>
        <v>22.166666666666668</v>
      </c>
    </row>
    <row r="16" spans="1:4">
      <c r="A16">
        <v>3</v>
      </c>
      <c r="B16">
        <v>311</v>
      </c>
      <c r="C16">
        <v>22</v>
      </c>
      <c r="D16" s="14">
        <f t="shared" si="0"/>
        <v>14.136363636363637</v>
      </c>
    </row>
    <row r="17" spans="1:4">
      <c r="A17">
        <v>3</v>
      </c>
      <c r="B17">
        <v>248</v>
      </c>
      <c r="C17">
        <v>37</v>
      </c>
      <c r="D17" s="14">
        <f t="shared" si="0"/>
        <v>6.7027027027027026</v>
      </c>
    </row>
    <row r="18" spans="1:4">
      <c r="A18">
        <v>3</v>
      </c>
      <c r="B18">
        <v>279</v>
      </c>
      <c r="D18" s="14" t="e">
        <f t="shared" si="0"/>
        <v>#DIV/0!</v>
      </c>
    </row>
    <row r="19" spans="1:4">
      <c r="A19">
        <v>3</v>
      </c>
      <c r="B19">
        <v>256</v>
      </c>
      <c r="C19">
        <v>22</v>
      </c>
      <c r="D19" s="14">
        <f t="shared" si="0"/>
        <v>11.636363636363637</v>
      </c>
    </row>
    <row r="20" spans="1:4">
      <c r="A20">
        <v>3</v>
      </c>
      <c r="B20">
        <v>215</v>
      </c>
      <c r="C20">
        <v>26</v>
      </c>
      <c r="D20" s="14">
        <f t="shared" si="0"/>
        <v>8.2692307692307701</v>
      </c>
    </row>
    <row r="21" spans="1:4">
      <c r="A21">
        <v>3</v>
      </c>
      <c r="B21">
        <v>334</v>
      </c>
      <c r="C21">
        <v>26</v>
      </c>
      <c r="D21" s="14">
        <f t="shared" si="0"/>
        <v>12.846153846153847</v>
      </c>
    </row>
    <row r="22" spans="1:4">
      <c r="A22">
        <v>3</v>
      </c>
      <c r="B22">
        <v>240</v>
      </c>
      <c r="C22">
        <v>30</v>
      </c>
      <c r="D22" s="14">
        <f t="shared" si="0"/>
        <v>8</v>
      </c>
    </row>
    <row r="23" spans="1:4">
      <c r="A23">
        <v>4</v>
      </c>
      <c r="B23">
        <v>249</v>
      </c>
      <c r="C23">
        <v>21</v>
      </c>
      <c r="D23" s="14">
        <f t="shared" si="0"/>
        <v>11.857142857142858</v>
      </c>
    </row>
    <row r="24" spans="1:4">
      <c r="A24">
        <v>4</v>
      </c>
      <c r="B24">
        <v>252</v>
      </c>
      <c r="C24">
        <v>26</v>
      </c>
      <c r="D24" s="14">
        <f t="shared" si="0"/>
        <v>9.6923076923076916</v>
      </c>
    </row>
    <row r="25" spans="1:4">
      <c r="A25">
        <v>4</v>
      </c>
      <c r="B25">
        <v>237</v>
      </c>
      <c r="C25">
        <v>27</v>
      </c>
      <c r="D25" s="14">
        <f t="shared" si="0"/>
        <v>8.7777777777777786</v>
      </c>
    </row>
    <row r="26" spans="1:4">
      <c r="A26">
        <v>4</v>
      </c>
      <c r="B26">
        <v>231</v>
      </c>
      <c r="C26">
        <v>23</v>
      </c>
      <c r="D26" s="14">
        <f t="shared" si="0"/>
        <v>10.043478260869565</v>
      </c>
    </row>
    <row r="27" spans="1:4">
      <c r="A27">
        <v>4</v>
      </c>
      <c r="B27">
        <v>311</v>
      </c>
      <c r="C27">
        <v>24</v>
      </c>
      <c r="D27" s="14">
        <f t="shared" si="0"/>
        <v>12.958333333333334</v>
      </c>
    </row>
    <row r="28" spans="1:4">
      <c r="A28">
        <v>4</v>
      </c>
      <c r="B28">
        <v>197</v>
      </c>
      <c r="D28" s="14" t="e">
        <f t="shared" si="0"/>
        <v>#DIV/0!</v>
      </c>
    </row>
    <row r="29" spans="1:4">
      <c r="A29">
        <v>4</v>
      </c>
      <c r="B29">
        <v>269</v>
      </c>
      <c r="C29">
        <v>33</v>
      </c>
      <c r="D29" s="14">
        <f t="shared" si="0"/>
        <v>8.1515151515151523</v>
      </c>
    </row>
    <row r="30" spans="1:4">
      <c r="A30">
        <v>4</v>
      </c>
      <c r="B30">
        <v>252</v>
      </c>
      <c r="C30">
        <v>33</v>
      </c>
      <c r="D30" s="14">
        <f t="shared" si="0"/>
        <v>7.6363636363636367</v>
      </c>
    </row>
    <row r="31" spans="1:4">
      <c r="A31">
        <v>4</v>
      </c>
      <c r="B31">
        <v>294</v>
      </c>
      <c r="C31">
        <v>33</v>
      </c>
      <c r="D31" s="14">
        <f t="shared" si="0"/>
        <v>8.9090909090909083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"/>
  <sheetViews>
    <sheetView view="pageBreakPreview" zoomScale="60" zoomScaleNormal="100" workbookViewId="0">
      <selection activeCell="H16" sqref="H16"/>
    </sheetView>
  </sheetViews>
  <sheetFormatPr defaultRowHeight="15"/>
  <cols>
    <col min="1" max="1" width="23.28515625" bestFit="1" customWidth="1"/>
    <col min="3" max="3" width="23.28515625" bestFit="1" customWidth="1"/>
  </cols>
  <sheetData>
    <row r="1" spans="1:4">
      <c r="A1" s="3" t="s">
        <v>1</v>
      </c>
      <c r="B1" s="3"/>
      <c r="C1" s="3" t="s">
        <v>2</v>
      </c>
      <c r="D1" s="3"/>
    </row>
    <row r="2" spans="1:4">
      <c r="A2" s="1"/>
      <c r="B2" s="1"/>
      <c r="C2" s="1"/>
      <c r="D2" s="1"/>
    </row>
    <row r="3" spans="1:4">
      <c r="A3" s="1" t="s">
        <v>4</v>
      </c>
      <c r="B3" s="1">
        <v>272.23333333333335</v>
      </c>
      <c r="C3" s="1" t="s">
        <v>4</v>
      </c>
      <c r="D3" s="1">
        <v>25.178571428571427</v>
      </c>
    </row>
    <row r="4" spans="1:4">
      <c r="A4" s="1" t="s">
        <v>5</v>
      </c>
      <c r="B4" s="1">
        <v>8.979373980858723</v>
      </c>
      <c r="C4" s="1" t="s">
        <v>5</v>
      </c>
      <c r="D4" s="1">
        <v>1.0591670524752594</v>
      </c>
    </row>
    <row r="5" spans="1:4">
      <c r="A5" s="1" t="s">
        <v>6</v>
      </c>
      <c r="B5" s="1">
        <v>262.5</v>
      </c>
      <c r="C5" s="1" t="s">
        <v>6</v>
      </c>
      <c r="D5" s="1">
        <v>25</v>
      </c>
    </row>
    <row r="6" spans="1:4">
      <c r="A6" s="1" t="s">
        <v>7</v>
      </c>
      <c r="B6" s="1">
        <v>311</v>
      </c>
      <c r="C6" s="1" t="s">
        <v>7</v>
      </c>
      <c r="D6" s="1">
        <v>27</v>
      </c>
    </row>
    <row r="7" spans="1:4">
      <c r="A7" s="1" t="s">
        <v>8</v>
      </c>
      <c r="B7" s="1">
        <v>49.182056815912844</v>
      </c>
      <c r="C7" s="1" t="s">
        <v>8</v>
      </c>
      <c r="D7" s="1">
        <v>5.6045852354456711</v>
      </c>
    </row>
    <row r="8" spans="1:4">
      <c r="A8" s="1" t="s">
        <v>9</v>
      </c>
      <c r="B8" s="1">
        <v>2418.8747126436792</v>
      </c>
      <c r="C8" s="1" t="s">
        <v>9</v>
      </c>
      <c r="D8" s="1">
        <v>31.411375661375605</v>
      </c>
    </row>
    <row r="9" spans="1:4">
      <c r="A9" s="1" t="s">
        <v>10</v>
      </c>
      <c r="B9" s="1">
        <v>0.651810440741317</v>
      </c>
      <c r="C9" s="1" t="s">
        <v>10</v>
      </c>
      <c r="D9" s="1">
        <v>1.620320034792516</v>
      </c>
    </row>
    <row r="10" spans="1:4">
      <c r="A10" s="1" t="s">
        <v>11</v>
      </c>
      <c r="B10" s="1">
        <v>0.79405762717520767</v>
      </c>
      <c r="C10" s="1" t="s">
        <v>11</v>
      </c>
      <c r="D10" s="1">
        <v>-0.41313963292755079</v>
      </c>
    </row>
    <row r="11" spans="1:4">
      <c r="A11" s="1" t="s">
        <v>12</v>
      </c>
      <c r="B11" s="1">
        <v>202</v>
      </c>
      <c r="C11" s="1" t="s">
        <v>12</v>
      </c>
      <c r="D11" s="1">
        <v>28</v>
      </c>
    </row>
    <row r="12" spans="1:4">
      <c r="A12" s="1" t="s">
        <v>13</v>
      </c>
      <c r="B12" s="1">
        <v>197</v>
      </c>
      <c r="C12" s="1" t="s">
        <v>13</v>
      </c>
      <c r="D12" s="1">
        <v>9</v>
      </c>
    </row>
    <row r="13" spans="1:4">
      <c r="A13" s="1" t="s">
        <v>14</v>
      </c>
      <c r="B13" s="1">
        <v>399</v>
      </c>
      <c r="C13" s="1" t="s">
        <v>14</v>
      </c>
      <c r="D13" s="1">
        <v>37</v>
      </c>
    </row>
    <row r="14" spans="1:4">
      <c r="A14" s="1" t="s">
        <v>15</v>
      </c>
      <c r="B14" s="1">
        <v>8167</v>
      </c>
      <c r="C14" s="1" t="s">
        <v>15</v>
      </c>
      <c r="D14" s="1">
        <v>705</v>
      </c>
    </row>
    <row r="15" spans="1:4">
      <c r="A15" s="1" t="s">
        <v>16</v>
      </c>
      <c r="B15" s="1">
        <v>30</v>
      </c>
      <c r="C15" s="1" t="s">
        <v>16</v>
      </c>
      <c r="D15" s="1">
        <v>28</v>
      </c>
    </row>
    <row r="16" spans="1:4" ht="15.75" thickBot="1">
      <c r="A16" s="2" t="s">
        <v>17</v>
      </c>
      <c r="B16" s="2">
        <v>18.3648815548699</v>
      </c>
      <c r="C16" s="2" t="s">
        <v>17</v>
      </c>
      <c r="D16" s="2">
        <v>2.1732312554186044</v>
      </c>
    </row>
    <row r="17" spans="1:5">
      <c r="A17" s="1" t="s">
        <v>167</v>
      </c>
      <c r="B17">
        <f>B3-B16</f>
        <v>253.86845177846345</v>
      </c>
      <c r="C17" s="1" t="s">
        <v>167</v>
      </c>
      <c r="D17">
        <f>D3-D16</f>
        <v>23.005340173152824</v>
      </c>
    </row>
    <row r="18" spans="1:5">
      <c r="A18" s="1" t="s">
        <v>168</v>
      </c>
      <c r="B18">
        <f>B3+B16</f>
        <v>290.59821488820324</v>
      </c>
      <c r="C18" s="1" t="s">
        <v>168</v>
      </c>
      <c r="D18">
        <f>D3+D16</f>
        <v>27.35180268399003</v>
      </c>
    </row>
    <row r="20" spans="1:5">
      <c r="A20" t="s">
        <v>176</v>
      </c>
      <c r="B20">
        <f>CONFIDENCE(0.05,B7,B15)</f>
        <v>17.599249606199148</v>
      </c>
      <c r="D20">
        <f t="shared" ref="D20" si="0">CONFIDENCE(0.05,D7,D15)</f>
        <v>2.0759292764629542</v>
      </c>
      <c r="E20" s="11" t="s">
        <v>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G9"/>
  <sheetViews>
    <sheetView view="pageBreakPreview" zoomScale="60" zoomScaleNormal="100" workbookViewId="0">
      <selection activeCell="G29" sqref="G29"/>
    </sheetView>
  </sheetViews>
  <sheetFormatPr defaultRowHeight="15"/>
  <cols>
    <col min="1" max="1" width="13.140625" customWidth="1"/>
    <col min="2" max="2" width="10.28515625" bestFit="1" customWidth="1"/>
    <col min="3" max="3" width="10" bestFit="1" customWidth="1"/>
    <col min="4" max="5" width="11.28515625" bestFit="1" customWidth="1"/>
    <col min="6" max="6" width="8.28515625" bestFit="1" customWidth="1"/>
    <col min="7" max="7" width="17.85546875" bestFit="1" customWidth="1"/>
  </cols>
  <sheetData>
    <row r="3" spans="1:7">
      <c r="B3" s="5" t="s">
        <v>18</v>
      </c>
    </row>
    <row r="4" spans="1:7" ht="30">
      <c r="A4" s="5" t="s">
        <v>19</v>
      </c>
      <c r="B4" s="9" t="s">
        <v>172</v>
      </c>
      <c r="C4" s="9" t="s">
        <v>22</v>
      </c>
      <c r="D4" s="9" t="s">
        <v>169</v>
      </c>
      <c r="E4" s="9" t="s">
        <v>170</v>
      </c>
      <c r="F4" s="9" t="s">
        <v>171</v>
      </c>
      <c r="G4" s="9" t="s">
        <v>21</v>
      </c>
    </row>
    <row r="5" spans="1:7">
      <c r="A5" s="6">
        <v>1</v>
      </c>
      <c r="B5" s="4">
        <v>6</v>
      </c>
      <c r="C5" s="8">
        <v>0.2</v>
      </c>
      <c r="D5" s="7">
        <v>278.5</v>
      </c>
      <c r="E5" s="7">
        <v>35.892896233098824</v>
      </c>
      <c r="F5" s="7">
        <v>26.333333333333332</v>
      </c>
      <c r="G5" s="8">
        <v>1</v>
      </c>
    </row>
    <row r="6" spans="1:7">
      <c r="A6" s="6">
        <v>2</v>
      </c>
      <c r="B6" s="4">
        <v>8</v>
      </c>
      <c r="C6" s="8">
        <v>0.26666666666666666</v>
      </c>
      <c r="D6" s="7">
        <v>290.125</v>
      </c>
      <c r="E6" s="7">
        <v>74.097305715428774</v>
      </c>
      <c r="F6" s="7">
        <v>20.5</v>
      </c>
      <c r="G6" s="8">
        <v>0.77848101265822789</v>
      </c>
    </row>
    <row r="7" spans="1:7">
      <c r="A7" s="6">
        <v>3</v>
      </c>
      <c r="B7" s="4">
        <v>7</v>
      </c>
      <c r="C7" s="8">
        <v>0.23333333333333334</v>
      </c>
      <c r="D7" s="7">
        <v>269</v>
      </c>
      <c r="E7" s="7">
        <v>41.745259211875386</v>
      </c>
      <c r="F7" s="7">
        <v>27.166666666666668</v>
      </c>
      <c r="G7" s="8">
        <v>1.0316455696202533</v>
      </c>
    </row>
    <row r="8" spans="1:7">
      <c r="A8" s="6">
        <v>4</v>
      </c>
      <c r="B8" s="4">
        <v>9</v>
      </c>
      <c r="C8" s="8">
        <v>0.3</v>
      </c>
      <c r="D8" s="7">
        <v>254.66666666666666</v>
      </c>
      <c r="E8" s="7">
        <v>33.856314034460397</v>
      </c>
      <c r="F8" s="7">
        <v>27.5</v>
      </c>
      <c r="G8" s="8">
        <v>1.0443037974683544</v>
      </c>
    </row>
    <row r="9" spans="1:7">
      <c r="A9" s="6" t="s">
        <v>20</v>
      </c>
      <c r="B9" s="4">
        <v>30</v>
      </c>
      <c r="C9" s="8">
        <v>1</v>
      </c>
      <c r="D9" s="7">
        <v>272.23333333333335</v>
      </c>
      <c r="E9" s="7">
        <v>49.182056815912844</v>
      </c>
      <c r="F9" s="7">
        <v>25.178571428571427</v>
      </c>
      <c r="G9" s="10"/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60" zoomScaleNormal="100" workbookViewId="0">
      <selection activeCell="K12" sqref="K12"/>
    </sheetView>
  </sheetViews>
  <sheetFormatPr defaultRowHeight="15"/>
  <sheetData>
    <row r="1" spans="1:5">
      <c r="A1" s="3"/>
      <c r="B1" s="3" t="s">
        <v>0</v>
      </c>
      <c r="C1" s="3" t="s">
        <v>1</v>
      </c>
      <c r="D1" s="3" t="s">
        <v>2</v>
      </c>
      <c r="E1" s="3" t="s">
        <v>3</v>
      </c>
    </row>
    <row r="2" spans="1:5">
      <c r="A2" s="1" t="s">
        <v>0</v>
      </c>
      <c r="B2" s="1">
        <v>1</v>
      </c>
      <c r="C2" s="1"/>
      <c r="D2" s="1"/>
      <c r="E2" s="1"/>
    </row>
    <row r="3" spans="1:5">
      <c r="A3" s="1" t="s">
        <v>1</v>
      </c>
      <c r="B3" s="1">
        <v>-0.23376379093723479</v>
      </c>
      <c r="C3" s="1">
        <v>1</v>
      </c>
      <c r="D3" s="1"/>
      <c r="E3" s="1"/>
    </row>
    <row r="4" spans="1:5">
      <c r="A4" s="1" t="s">
        <v>2</v>
      </c>
      <c r="B4" s="1">
        <v>0.20120483330202549</v>
      </c>
      <c r="C4" s="1">
        <v>-0.36643215017131414</v>
      </c>
      <c r="D4" s="1">
        <v>1</v>
      </c>
      <c r="E4" s="1"/>
    </row>
    <row r="5" spans="1:5" ht="15.75" thickBot="1">
      <c r="A5" s="2" t="s">
        <v>3</v>
      </c>
      <c r="B5" s="2">
        <v>-0.22119738888460921</v>
      </c>
      <c r="C5" s="2">
        <v>0.66824348344984408</v>
      </c>
      <c r="D5" s="2">
        <v>-0.80965186573753223</v>
      </c>
      <c r="E5" s="2">
        <v>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3"/>
  <sheetViews>
    <sheetView view="pageBreakPreview" zoomScale="60" zoomScaleNormal="100" workbookViewId="0">
      <selection activeCell="E5" sqref="E5"/>
    </sheetView>
  </sheetViews>
  <sheetFormatPr defaultRowHeight="15"/>
  <cols>
    <col min="1" max="1" width="31" customWidth="1"/>
  </cols>
  <sheetData>
    <row r="1" spans="1:3">
      <c r="A1" t="s">
        <v>173</v>
      </c>
    </row>
    <row r="2" spans="1:3" ht="15.75" thickBot="1"/>
    <row r="3" spans="1:3">
      <c r="A3" s="3"/>
      <c r="B3" s="3" t="s">
        <v>174</v>
      </c>
      <c r="C3" s="3" t="s">
        <v>175</v>
      </c>
    </row>
    <row r="4" spans="1:3">
      <c r="A4" s="1" t="s">
        <v>4</v>
      </c>
      <c r="B4" s="1">
        <v>285.14285714285717</v>
      </c>
      <c r="C4" s="1">
        <v>260.9375</v>
      </c>
    </row>
    <row r="5" spans="1:3">
      <c r="A5" s="1" t="s">
        <v>26</v>
      </c>
      <c r="B5" s="1">
        <v>3487.516483516486</v>
      </c>
      <c r="C5" s="1">
        <v>1362.3291666666667</v>
      </c>
    </row>
    <row r="6" spans="1:3">
      <c r="A6" s="1" t="s">
        <v>27</v>
      </c>
      <c r="B6" s="1">
        <v>14</v>
      </c>
      <c r="C6" s="1">
        <v>16</v>
      </c>
    </row>
    <row r="7" spans="1:3">
      <c r="A7" s="1" t="s">
        <v>29</v>
      </c>
      <c r="B7" s="1">
        <v>0</v>
      </c>
      <c r="C7" s="1"/>
    </row>
    <row r="8" spans="1:3">
      <c r="A8" s="1" t="s">
        <v>30</v>
      </c>
      <c r="B8" s="1">
        <v>21</v>
      </c>
      <c r="C8" s="1"/>
    </row>
    <row r="9" spans="1:3">
      <c r="A9" s="1" t="s">
        <v>31</v>
      </c>
      <c r="B9" s="1">
        <v>1.323955102590846</v>
      </c>
      <c r="C9" s="1"/>
    </row>
    <row r="10" spans="1:3">
      <c r="A10" s="1" t="s">
        <v>32</v>
      </c>
      <c r="B10" s="1">
        <v>9.9874715646606216E-2</v>
      </c>
      <c r="C10" s="1"/>
    </row>
    <row r="11" spans="1:3">
      <c r="A11" s="1" t="s">
        <v>33</v>
      </c>
      <c r="B11" s="1">
        <v>1.7207428714853461</v>
      </c>
      <c r="C11" s="1"/>
    </row>
    <row r="12" spans="1:3">
      <c r="A12" s="1" t="s">
        <v>34</v>
      </c>
      <c r="B12" s="1">
        <v>0.19974943129321243</v>
      </c>
      <c r="C12" s="1"/>
    </row>
    <row r="13" spans="1:3" ht="15.75" thickBot="1">
      <c r="A13" s="2" t="s">
        <v>35</v>
      </c>
      <c r="B13" s="2">
        <v>2.0796138370827224</v>
      </c>
      <c r="C13" s="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0"/>
  <sheetViews>
    <sheetView view="pageBreakPreview" zoomScale="60" zoomScaleNormal="100" workbookViewId="0">
      <selection activeCell="D17" sqref="D17"/>
    </sheetView>
  </sheetViews>
  <sheetFormatPr defaultRowHeight="15"/>
  <cols>
    <col min="1" max="1" width="28.5703125" customWidth="1"/>
    <col min="7" max="7" width="29.140625" customWidth="1"/>
  </cols>
  <sheetData>
    <row r="1" spans="2:9">
      <c r="B1" t="s">
        <v>23</v>
      </c>
      <c r="C1" t="s">
        <v>24</v>
      </c>
      <c r="H1" t="s">
        <v>23</v>
      </c>
      <c r="I1" t="s">
        <v>24</v>
      </c>
    </row>
    <row r="2" spans="2:9">
      <c r="B2">
        <v>1</v>
      </c>
      <c r="C2">
        <v>2</v>
      </c>
      <c r="H2">
        <v>1</v>
      </c>
      <c r="I2">
        <v>2</v>
      </c>
    </row>
    <row r="3" spans="2:9">
      <c r="B3">
        <v>2</v>
      </c>
      <c r="C3">
        <v>3</v>
      </c>
      <c r="I3">
        <v>3</v>
      </c>
    </row>
    <row r="4" spans="2:9">
      <c r="B4">
        <v>3</v>
      </c>
      <c r="C4">
        <v>2</v>
      </c>
      <c r="H4">
        <v>3</v>
      </c>
      <c r="I4">
        <v>2</v>
      </c>
    </row>
    <row r="5" spans="2:9">
      <c r="B5">
        <v>4</v>
      </c>
      <c r="C5">
        <v>7</v>
      </c>
      <c r="H5">
        <v>4</v>
      </c>
      <c r="I5">
        <v>7</v>
      </c>
    </row>
    <row r="6" spans="2:9">
      <c r="B6">
        <v>5</v>
      </c>
      <c r="C6">
        <v>6</v>
      </c>
      <c r="H6">
        <v>5</v>
      </c>
    </row>
    <row r="7" spans="2:9">
      <c r="B7">
        <v>6</v>
      </c>
      <c r="C7">
        <v>4</v>
      </c>
      <c r="H7">
        <v>6</v>
      </c>
      <c r="I7">
        <v>4</v>
      </c>
    </row>
    <row r="8" spans="2:9">
      <c r="B8">
        <v>7</v>
      </c>
      <c r="C8">
        <v>12</v>
      </c>
      <c r="H8">
        <v>7</v>
      </c>
      <c r="I8">
        <v>12</v>
      </c>
    </row>
    <row r="9" spans="2:9">
      <c r="B9">
        <v>8</v>
      </c>
      <c r="C9">
        <v>10</v>
      </c>
      <c r="H9">
        <v>8</v>
      </c>
      <c r="I9">
        <v>10</v>
      </c>
    </row>
    <row r="14" spans="2:9">
      <c r="B14" t="s">
        <v>36</v>
      </c>
      <c r="C14">
        <f>TTEST(B2:B9,C2:C9,2,1)</f>
        <v>0.15009567623664416</v>
      </c>
      <c r="H14" t="s">
        <v>36</v>
      </c>
      <c r="I14">
        <f>TTEST(H2:H9,I2:I9,2,1)</f>
        <v>0.26165176636287379</v>
      </c>
    </row>
    <row r="17" spans="1:10">
      <c r="A17" t="s">
        <v>25</v>
      </c>
      <c r="G17" t="s">
        <v>25</v>
      </c>
    </row>
    <row r="18" spans="1:10" ht="15.75" thickBot="1"/>
    <row r="19" spans="1:10">
      <c r="A19" s="3"/>
      <c r="B19" s="3" t="s">
        <v>23</v>
      </c>
      <c r="C19" s="3" t="s">
        <v>24</v>
      </c>
      <c r="G19" s="3"/>
      <c r="H19" s="3" t="s">
        <v>23</v>
      </c>
      <c r="I19" s="3" t="s">
        <v>24</v>
      </c>
    </row>
    <row r="20" spans="1:10">
      <c r="A20" s="1" t="s">
        <v>4</v>
      </c>
      <c r="B20" s="1">
        <v>4.5</v>
      </c>
      <c r="C20" s="1">
        <v>5.75</v>
      </c>
      <c r="G20" s="1" t="s">
        <v>4</v>
      </c>
      <c r="H20" s="1">
        <v>4.8571428571428568</v>
      </c>
      <c r="I20" s="1">
        <v>5.7142857142857144</v>
      </c>
      <c r="J20" s="13" t="s">
        <v>166</v>
      </c>
    </row>
    <row r="21" spans="1:10">
      <c r="A21" s="1" t="s">
        <v>26</v>
      </c>
      <c r="B21" s="1">
        <v>6</v>
      </c>
      <c r="C21" s="1">
        <v>13.928571428571429</v>
      </c>
      <c r="G21" s="1" t="s">
        <v>26</v>
      </c>
      <c r="H21" s="1">
        <v>5.8095238095238102</v>
      </c>
      <c r="I21" s="1">
        <v>16.238095238095237</v>
      </c>
      <c r="J21" s="13" t="s">
        <v>166</v>
      </c>
    </row>
    <row r="22" spans="1:10">
      <c r="A22" s="1" t="s">
        <v>27</v>
      </c>
      <c r="B22" s="1">
        <v>8</v>
      </c>
      <c r="C22" s="1">
        <v>8</v>
      </c>
      <c r="G22" s="1" t="s">
        <v>27</v>
      </c>
      <c r="H22" s="1">
        <v>7</v>
      </c>
      <c r="I22" s="1">
        <v>7</v>
      </c>
      <c r="J22" s="11" t="s">
        <v>37</v>
      </c>
    </row>
    <row r="23" spans="1:10">
      <c r="A23" s="1" t="s">
        <v>28</v>
      </c>
      <c r="B23" s="1">
        <v>0.828226107991342</v>
      </c>
      <c r="C23" s="1"/>
      <c r="G23" s="1" t="s">
        <v>28</v>
      </c>
      <c r="H23" s="1">
        <v>0.81195608955479703</v>
      </c>
      <c r="I23" s="1"/>
    </row>
    <row r="24" spans="1:10">
      <c r="A24" s="1" t="s">
        <v>29</v>
      </c>
      <c r="B24" s="1">
        <v>0</v>
      </c>
      <c r="C24" s="1"/>
      <c r="G24" s="1" t="s">
        <v>29</v>
      </c>
      <c r="H24" s="1">
        <v>0</v>
      </c>
      <c r="I24" s="1"/>
    </row>
    <row r="25" spans="1:10">
      <c r="A25" s="1" t="s">
        <v>30</v>
      </c>
      <c r="B25" s="1">
        <v>7</v>
      </c>
      <c r="C25" s="1"/>
      <c r="G25" s="1" t="s">
        <v>30</v>
      </c>
      <c r="H25" s="1">
        <v>6</v>
      </c>
      <c r="I25" s="1"/>
      <c r="J25" s="11" t="s">
        <v>37</v>
      </c>
    </row>
    <row r="26" spans="1:10">
      <c r="A26" s="1" t="s">
        <v>31</v>
      </c>
      <c r="B26" s="1">
        <v>-1.6161498378886356</v>
      </c>
      <c r="C26" s="1"/>
      <c r="G26" s="1" t="s">
        <v>31</v>
      </c>
      <c r="H26" s="1">
        <v>-0.65079137345596849</v>
      </c>
      <c r="I26" s="1"/>
      <c r="J26" s="11" t="s">
        <v>37</v>
      </c>
    </row>
    <row r="27" spans="1:10">
      <c r="A27" s="1" t="s">
        <v>32</v>
      </c>
      <c r="B27" s="1">
        <v>7.504783811832208E-2</v>
      </c>
      <c r="C27" s="1"/>
      <c r="G27" s="1" t="s">
        <v>32</v>
      </c>
      <c r="H27" s="1">
        <v>0.26964436050604024</v>
      </c>
      <c r="I27" s="1"/>
      <c r="J27" s="11" t="s">
        <v>37</v>
      </c>
    </row>
    <row r="28" spans="1:10">
      <c r="A28" s="1" t="s">
        <v>33</v>
      </c>
      <c r="B28" s="1">
        <v>1.894578603655801</v>
      </c>
      <c r="C28" s="1"/>
      <c r="G28" s="1" t="s">
        <v>33</v>
      </c>
      <c r="H28" s="1">
        <v>1.943180274291977</v>
      </c>
      <c r="I28" s="1"/>
      <c r="J28" s="11" t="s">
        <v>37</v>
      </c>
    </row>
    <row r="29" spans="1:10">
      <c r="A29" s="1" t="s">
        <v>34</v>
      </c>
      <c r="B29" s="1">
        <v>0.15009567623664416</v>
      </c>
      <c r="C29" s="1"/>
      <c r="G29" s="1" t="s">
        <v>34</v>
      </c>
      <c r="H29" s="1">
        <v>0.53928872101208047</v>
      </c>
      <c r="I29" s="1"/>
      <c r="J29" s="11" t="s">
        <v>37</v>
      </c>
    </row>
    <row r="30" spans="1:10" ht="15.75" thickBot="1">
      <c r="A30" s="2" t="s">
        <v>35</v>
      </c>
      <c r="B30" s="2">
        <v>2.3646242509493192</v>
      </c>
      <c r="C30" s="2"/>
      <c r="G30" s="2" t="s">
        <v>35</v>
      </c>
      <c r="H30" s="2">
        <v>2.4469118464326822</v>
      </c>
      <c r="I30" s="2"/>
      <c r="J30" s="11" t="s">
        <v>37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1"/>
  <sheetViews>
    <sheetView view="pageBreakPreview" zoomScale="60" zoomScaleNormal="100" workbookViewId="0">
      <selection activeCell="C13" sqref="C13"/>
    </sheetView>
  </sheetViews>
  <sheetFormatPr defaultRowHeight="15"/>
  <sheetData>
    <row r="1" spans="1:6">
      <c r="A1" t="s">
        <v>0</v>
      </c>
      <c r="B1" t="s">
        <v>1</v>
      </c>
      <c r="C1" t="s">
        <v>2</v>
      </c>
      <c r="D1" s="13" t="s">
        <v>38</v>
      </c>
      <c r="E1" s="13" t="s">
        <v>39</v>
      </c>
      <c r="F1" s="13" t="s">
        <v>40</v>
      </c>
    </row>
    <row r="2" spans="1:6">
      <c r="A2">
        <v>2</v>
      </c>
      <c r="B2">
        <v>326</v>
      </c>
      <c r="C2">
        <v>9</v>
      </c>
      <c r="D2" s="13">
        <f>IF('Example Data'!A2=2,1,0)</f>
        <v>0</v>
      </c>
      <c r="E2" s="13">
        <f>IF('Example Data'!A2=3,1,0)</f>
        <v>0</v>
      </c>
      <c r="F2" s="13">
        <f>IF('Example Data'!A2=4,1,0)</f>
        <v>0</v>
      </c>
    </row>
    <row r="3" spans="1:6">
      <c r="A3">
        <v>2</v>
      </c>
      <c r="B3">
        <v>399</v>
      </c>
      <c r="C3">
        <v>18</v>
      </c>
      <c r="D3" s="13">
        <f>IF('Example Data'!A3=2,1,0)</f>
        <v>0</v>
      </c>
      <c r="E3" s="13">
        <f>IF('Example Data'!A3=3,1,0)</f>
        <v>0</v>
      </c>
      <c r="F3" s="13">
        <f>IF('Example Data'!A3=4,1,0)</f>
        <v>0</v>
      </c>
    </row>
    <row r="4" spans="1:6">
      <c r="A4">
        <v>2</v>
      </c>
      <c r="B4">
        <v>386</v>
      </c>
      <c r="C4">
        <v>19</v>
      </c>
      <c r="D4" s="13">
        <f>IF('Example Data'!A4=2,1,0)</f>
        <v>0</v>
      </c>
      <c r="E4" s="13">
        <f>IF('Example Data'!A4=3,1,0)</f>
        <v>0</v>
      </c>
      <c r="F4" s="13">
        <f>IF('Example Data'!A4=4,1,0)</f>
        <v>0</v>
      </c>
    </row>
    <row r="5" spans="1:6">
      <c r="A5">
        <v>2</v>
      </c>
      <c r="B5">
        <v>292</v>
      </c>
      <c r="C5">
        <v>20</v>
      </c>
      <c r="D5" s="13">
        <f>IF('Example Data'!A5=2,1,0)</f>
        <v>0</v>
      </c>
      <c r="E5" s="13">
        <f>IF('Example Data'!A5=3,1,0)</f>
        <v>0</v>
      </c>
      <c r="F5" s="13">
        <f>IF('Example Data'!A5=4,1,0)</f>
        <v>0</v>
      </c>
    </row>
    <row r="6" spans="1:6">
      <c r="A6">
        <v>2</v>
      </c>
      <c r="B6">
        <v>250</v>
      </c>
      <c r="C6">
        <v>21</v>
      </c>
      <c r="D6" s="13">
        <f>IF('Example Data'!A6=2,1,0)</f>
        <v>0</v>
      </c>
      <c r="E6" s="13">
        <f>IF('Example Data'!A6=3,1,0)</f>
        <v>0</v>
      </c>
      <c r="F6" s="13">
        <f>IF('Example Data'!A6=4,1,0)</f>
        <v>0</v>
      </c>
    </row>
    <row r="7" spans="1:6">
      <c r="A7">
        <v>4</v>
      </c>
      <c r="B7">
        <v>249</v>
      </c>
      <c r="C7">
        <v>21</v>
      </c>
      <c r="D7" s="13">
        <f>IF('Example Data'!A7=2,1,0)</f>
        <v>0</v>
      </c>
      <c r="E7" s="13">
        <f>IF('Example Data'!A7=3,1,0)</f>
        <v>0</v>
      </c>
      <c r="F7" s="13">
        <f>IF('Example Data'!A7=4,1,0)</f>
        <v>0</v>
      </c>
    </row>
    <row r="8" spans="1:6">
      <c r="A8">
        <v>3</v>
      </c>
      <c r="B8">
        <v>311</v>
      </c>
      <c r="C8">
        <v>22</v>
      </c>
      <c r="D8" s="13">
        <f>IF('Example Data'!A8=2,1,0)</f>
        <v>1</v>
      </c>
      <c r="E8" s="13">
        <f>IF('Example Data'!A8=3,1,0)</f>
        <v>0</v>
      </c>
      <c r="F8" s="13">
        <f>IF('Example Data'!A8=4,1,0)</f>
        <v>0</v>
      </c>
    </row>
    <row r="9" spans="1:6">
      <c r="A9">
        <v>3</v>
      </c>
      <c r="B9">
        <v>256</v>
      </c>
      <c r="C9">
        <v>22</v>
      </c>
      <c r="D9" s="13">
        <f>IF('Example Data'!A9=2,1,0)</f>
        <v>1</v>
      </c>
      <c r="E9" s="13">
        <f>IF('Example Data'!A9=3,1,0)</f>
        <v>0</v>
      </c>
      <c r="F9" s="13">
        <f>IF('Example Data'!A9=4,1,0)</f>
        <v>0</v>
      </c>
    </row>
    <row r="10" spans="1:6">
      <c r="A10">
        <v>1</v>
      </c>
      <c r="B10">
        <v>304</v>
      </c>
      <c r="C10">
        <v>23</v>
      </c>
      <c r="D10" s="13">
        <f>IF('Example Data'!A10=2,1,0)</f>
        <v>1</v>
      </c>
      <c r="E10" s="13">
        <f>IF('Example Data'!A10=3,1,0)</f>
        <v>0</v>
      </c>
      <c r="F10" s="13">
        <f>IF('Example Data'!A10=4,1,0)</f>
        <v>0</v>
      </c>
    </row>
    <row r="11" spans="1:6">
      <c r="A11">
        <v>4</v>
      </c>
      <c r="B11">
        <v>231</v>
      </c>
      <c r="C11">
        <v>23</v>
      </c>
      <c r="D11" s="13">
        <f>IF('Example Data'!A11=2,1,0)</f>
        <v>1</v>
      </c>
      <c r="E11" s="13">
        <f>IF('Example Data'!A11=3,1,0)</f>
        <v>0</v>
      </c>
      <c r="F11" s="13">
        <f>IF('Example Data'!A11=4,1,0)</f>
        <v>0</v>
      </c>
    </row>
    <row r="12" spans="1:6">
      <c r="A12">
        <v>1</v>
      </c>
      <c r="B12">
        <v>302</v>
      </c>
      <c r="C12">
        <v>24</v>
      </c>
      <c r="D12" s="13">
        <f>IF('Example Data'!A12=2,1,0)</f>
        <v>1</v>
      </c>
      <c r="E12" s="13">
        <f>IF('Example Data'!A12=3,1,0)</f>
        <v>0</v>
      </c>
      <c r="F12" s="13">
        <f>IF('Example Data'!A12=4,1,0)</f>
        <v>0</v>
      </c>
    </row>
    <row r="13" spans="1:6">
      <c r="A13">
        <v>2</v>
      </c>
      <c r="B13">
        <v>208</v>
      </c>
      <c r="C13">
        <v>24</v>
      </c>
      <c r="D13" s="13">
        <f>IF('Example Data'!A13=2,1,0)</f>
        <v>1</v>
      </c>
      <c r="E13" s="13">
        <f>IF('Example Data'!A13=3,1,0)</f>
        <v>0</v>
      </c>
      <c r="F13" s="13">
        <f>IF('Example Data'!A13=4,1,0)</f>
        <v>0</v>
      </c>
    </row>
    <row r="14" spans="1:6">
      <c r="A14">
        <v>2</v>
      </c>
      <c r="B14">
        <v>246</v>
      </c>
      <c r="C14">
        <v>24</v>
      </c>
      <c r="D14" s="13">
        <f>IF('Example Data'!A14=2,1,0)</f>
        <v>1</v>
      </c>
      <c r="E14" s="13">
        <f>IF('Example Data'!A14=3,1,0)</f>
        <v>0</v>
      </c>
      <c r="F14" s="13">
        <f>IF('Example Data'!A14=4,1,0)</f>
        <v>0</v>
      </c>
    </row>
    <row r="15" spans="1:6">
      <c r="A15">
        <v>4</v>
      </c>
      <c r="B15">
        <v>311</v>
      </c>
      <c r="C15">
        <v>24</v>
      </c>
      <c r="D15" s="13">
        <f>IF('Example Data'!A15=2,1,0)</f>
        <v>1</v>
      </c>
      <c r="E15" s="13">
        <f>IF('Example Data'!A15=3,1,0)</f>
        <v>0</v>
      </c>
      <c r="F15" s="13">
        <f>IF('Example Data'!A15=4,1,0)</f>
        <v>0</v>
      </c>
    </row>
    <row r="16" spans="1:6">
      <c r="A16">
        <v>3</v>
      </c>
      <c r="B16">
        <v>215</v>
      </c>
      <c r="C16">
        <v>26</v>
      </c>
      <c r="D16" s="13">
        <f>IF('Example Data'!A16=2,1,0)</f>
        <v>0</v>
      </c>
      <c r="E16" s="13">
        <f>IF('Example Data'!A16=3,1,0)</f>
        <v>1</v>
      </c>
      <c r="F16" s="13">
        <f>IF('Example Data'!A16=4,1,0)</f>
        <v>0</v>
      </c>
    </row>
    <row r="17" spans="1:6">
      <c r="A17">
        <v>3</v>
      </c>
      <c r="B17">
        <v>334</v>
      </c>
      <c r="C17">
        <v>26</v>
      </c>
      <c r="D17" s="13">
        <f>IF('Example Data'!A17=2,1,0)</f>
        <v>0</v>
      </c>
      <c r="E17" s="13">
        <f>IF('Example Data'!A17=3,1,0)</f>
        <v>1</v>
      </c>
      <c r="F17" s="13">
        <f>IF('Example Data'!A17=4,1,0)</f>
        <v>0</v>
      </c>
    </row>
    <row r="18" spans="1:6">
      <c r="A18">
        <v>4</v>
      </c>
      <c r="B18">
        <v>252</v>
      </c>
      <c r="C18">
        <v>26</v>
      </c>
      <c r="D18" s="13">
        <f>IF('Example Data'!A18=2,1,0)</f>
        <v>0</v>
      </c>
      <c r="E18" s="13">
        <f>IF('Example Data'!A18=3,1,0)</f>
        <v>1</v>
      </c>
      <c r="F18" s="13">
        <f>IF('Example Data'!A18=4,1,0)</f>
        <v>0</v>
      </c>
    </row>
    <row r="19" spans="1:6">
      <c r="A19">
        <v>1</v>
      </c>
      <c r="B19">
        <v>209</v>
      </c>
      <c r="C19">
        <v>27</v>
      </c>
      <c r="D19" s="13">
        <f>IF('Example Data'!A19=2,1,0)</f>
        <v>0</v>
      </c>
      <c r="E19" s="13">
        <f>IF('Example Data'!A19=3,1,0)</f>
        <v>1</v>
      </c>
      <c r="F19" s="13">
        <f>IF('Example Data'!A19=4,1,0)</f>
        <v>0</v>
      </c>
    </row>
    <row r="20" spans="1:6">
      <c r="A20">
        <v>1</v>
      </c>
      <c r="B20">
        <v>272</v>
      </c>
      <c r="C20">
        <v>27</v>
      </c>
      <c r="D20" s="13">
        <f>IF('Example Data'!A20=2,1,0)</f>
        <v>0</v>
      </c>
      <c r="E20" s="13">
        <f>IF('Example Data'!A20=3,1,0)</f>
        <v>1</v>
      </c>
      <c r="F20" s="13">
        <f>IF('Example Data'!A20=4,1,0)</f>
        <v>0</v>
      </c>
    </row>
    <row r="21" spans="1:6">
      <c r="A21">
        <v>1</v>
      </c>
      <c r="B21">
        <v>293</v>
      </c>
      <c r="C21">
        <v>27</v>
      </c>
      <c r="D21" s="13">
        <f>IF('Example Data'!A21=2,1,0)</f>
        <v>0</v>
      </c>
      <c r="E21" s="13">
        <f>IF('Example Data'!A21=3,1,0)</f>
        <v>1</v>
      </c>
      <c r="F21" s="13">
        <f>IF('Example Data'!A21=4,1,0)</f>
        <v>0</v>
      </c>
    </row>
    <row r="22" spans="1:6">
      <c r="A22">
        <v>4</v>
      </c>
      <c r="B22">
        <v>237</v>
      </c>
      <c r="C22">
        <v>27</v>
      </c>
      <c r="D22" s="13">
        <f>IF('Example Data'!A22=2,1,0)</f>
        <v>0</v>
      </c>
      <c r="E22" s="13">
        <f>IF('Example Data'!A22=3,1,0)</f>
        <v>1</v>
      </c>
      <c r="F22" s="13">
        <f>IF('Example Data'!A22=4,1,0)</f>
        <v>0</v>
      </c>
    </row>
    <row r="23" spans="1:6">
      <c r="A23">
        <v>2</v>
      </c>
      <c r="B23">
        <v>214</v>
      </c>
      <c r="C23">
        <v>29</v>
      </c>
      <c r="D23" s="13">
        <f>IF('Example Data'!A23=2,1,0)</f>
        <v>0</v>
      </c>
      <c r="E23" s="13">
        <f>IF('Example Data'!A23=3,1,0)</f>
        <v>0</v>
      </c>
      <c r="F23" s="13">
        <f>IF('Example Data'!A23=4,1,0)</f>
        <v>1</v>
      </c>
    </row>
    <row r="24" spans="1:6">
      <c r="A24">
        <v>1</v>
      </c>
      <c r="B24">
        <v>291</v>
      </c>
      <c r="C24">
        <v>30</v>
      </c>
      <c r="D24" s="13">
        <f>IF('Example Data'!A24=2,1,0)</f>
        <v>0</v>
      </c>
      <c r="E24" s="13">
        <f>IF('Example Data'!A24=3,1,0)</f>
        <v>0</v>
      </c>
      <c r="F24" s="13">
        <f>IF('Example Data'!A24=4,1,0)</f>
        <v>1</v>
      </c>
    </row>
    <row r="25" spans="1:6">
      <c r="A25">
        <v>3</v>
      </c>
      <c r="B25">
        <v>240</v>
      </c>
      <c r="C25">
        <v>30</v>
      </c>
      <c r="D25" s="13">
        <f>IF('Example Data'!A25=2,1,0)</f>
        <v>0</v>
      </c>
      <c r="E25" s="13">
        <f>IF('Example Data'!A25=3,1,0)</f>
        <v>0</v>
      </c>
      <c r="F25" s="13">
        <f>IF('Example Data'!A25=4,1,0)</f>
        <v>1</v>
      </c>
    </row>
    <row r="26" spans="1:6">
      <c r="A26">
        <v>4</v>
      </c>
      <c r="B26">
        <v>269</v>
      </c>
      <c r="C26">
        <v>33</v>
      </c>
      <c r="D26" s="13">
        <f>IF('Example Data'!A26=2,1,0)</f>
        <v>0</v>
      </c>
      <c r="E26" s="13">
        <f>IF('Example Data'!A26=3,1,0)</f>
        <v>0</v>
      </c>
      <c r="F26" s="13">
        <f>IF('Example Data'!A26=4,1,0)</f>
        <v>1</v>
      </c>
    </row>
    <row r="27" spans="1:6">
      <c r="A27">
        <v>4</v>
      </c>
      <c r="B27">
        <v>252</v>
      </c>
      <c r="C27">
        <v>33</v>
      </c>
      <c r="D27" s="13">
        <f>IF('Example Data'!A27=2,1,0)</f>
        <v>0</v>
      </c>
      <c r="E27" s="13">
        <f>IF('Example Data'!A27=3,1,0)</f>
        <v>0</v>
      </c>
      <c r="F27" s="13">
        <f>IF('Example Data'!A27=4,1,0)</f>
        <v>1</v>
      </c>
    </row>
    <row r="28" spans="1:6">
      <c r="A28">
        <v>4</v>
      </c>
      <c r="B28">
        <v>294</v>
      </c>
      <c r="C28">
        <v>33</v>
      </c>
      <c r="D28" s="13">
        <f>IF('Example Data'!A28=2,1,0)</f>
        <v>0</v>
      </c>
      <c r="E28" s="13">
        <f>IF('Example Data'!A28=3,1,0)</f>
        <v>0</v>
      </c>
      <c r="F28" s="13">
        <f>IF('Example Data'!A28=4,1,0)</f>
        <v>1</v>
      </c>
    </row>
    <row r="29" spans="1:6">
      <c r="A29">
        <v>3</v>
      </c>
      <c r="B29">
        <v>248</v>
      </c>
      <c r="C29">
        <v>37</v>
      </c>
      <c r="D29" s="13">
        <f>IF('Example Data'!A29=2,1,0)</f>
        <v>0</v>
      </c>
      <c r="E29" s="13">
        <f>IF('Example Data'!A29=3,1,0)</f>
        <v>0</v>
      </c>
      <c r="F29" s="13">
        <f>IF('Example Data'!A29=4,1,0)</f>
        <v>1</v>
      </c>
    </row>
    <row r="30" spans="1:6">
      <c r="A30">
        <v>3</v>
      </c>
      <c r="B30">
        <v>279</v>
      </c>
      <c r="D30" s="13">
        <f>IF('Example Data'!A30=2,1,0)</f>
        <v>0</v>
      </c>
      <c r="E30" s="13">
        <f>IF('Example Data'!A30=3,1,0)</f>
        <v>0</v>
      </c>
      <c r="F30" s="13">
        <f>IF('Example Data'!A30=4,1,0)</f>
        <v>1</v>
      </c>
    </row>
    <row r="31" spans="1:6">
      <c r="A31">
        <v>4</v>
      </c>
      <c r="B31">
        <v>197</v>
      </c>
      <c r="D31" s="13">
        <f>IF('Example Data'!A31=2,1,0)</f>
        <v>0</v>
      </c>
      <c r="E31" s="13">
        <f>IF('Example Data'!A31=3,1,0)</f>
        <v>0</v>
      </c>
      <c r="F31" s="13">
        <f>IF('Example Data'!A31=4,1,0)</f>
        <v>1</v>
      </c>
    </row>
  </sheetData>
  <sortState ref="A2:C31">
    <sortCondition ref="C2:C31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6"/>
  <sheetViews>
    <sheetView view="pageBreakPreview" zoomScale="60" zoomScaleNormal="100" workbookViewId="0">
      <selection activeCell="N51" sqref="N51"/>
    </sheetView>
  </sheetViews>
  <sheetFormatPr defaultRowHeight="15"/>
  <sheetData>
    <row r="1" spans="1:9">
      <c r="A1" t="s">
        <v>41</v>
      </c>
    </row>
    <row r="2" spans="1:9" ht="15.75" thickBot="1"/>
    <row r="3" spans="1:9">
      <c r="A3" s="12" t="s">
        <v>42</v>
      </c>
      <c r="B3" s="12"/>
    </row>
    <row r="4" spans="1:9">
      <c r="A4" s="1" t="s">
        <v>43</v>
      </c>
      <c r="B4" s="1">
        <v>0.42832402379879159</v>
      </c>
    </row>
    <row r="5" spans="1:9">
      <c r="A5" s="1" t="s">
        <v>44</v>
      </c>
      <c r="B5" s="1">
        <v>0.18346146936318777</v>
      </c>
    </row>
    <row r="6" spans="1:9">
      <c r="A6" s="1" t="s">
        <v>45</v>
      </c>
      <c r="B6" s="1">
        <v>0.15205614126177192</v>
      </c>
    </row>
    <row r="7" spans="1:9">
      <c r="A7" s="1" t="s">
        <v>5</v>
      </c>
      <c r="B7" s="1">
        <v>5.1609188219330608</v>
      </c>
    </row>
    <row r="8" spans="1:9" ht="15.75" thickBot="1">
      <c r="A8" s="2" t="s">
        <v>27</v>
      </c>
      <c r="B8" s="2">
        <v>28</v>
      </c>
    </row>
    <row r="10" spans="1:9" ht="15.75" thickBot="1">
      <c r="A10" t="s">
        <v>46</v>
      </c>
    </row>
    <row r="11" spans="1:9">
      <c r="A11" s="3"/>
      <c r="B11" s="3" t="s">
        <v>30</v>
      </c>
      <c r="C11" s="3" t="s">
        <v>51</v>
      </c>
      <c r="D11" s="3" t="s">
        <v>52</v>
      </c>
      <c r="E11" s="3" t="s">
        <v>53</v>
      </c>
      <c r="F11" s="3" t="s">
        <v>54</v>
      </c>
    </row>
    <row r="12" spans="1:9">
      <c r="A12" s="1" t="s">
        <v>47</v>
      </c>
      <c r="B12" s="1">
        <v>1</v>
      </c>
      <c r="C12" s="1">
        <v>155.59498260598639</v>
      </c>
      <c r="D12" s="1">
        <v>155.59498260598639</v>
      </c>
      <c r="E12" s="1">
        <v>5.8417307015785234</v>
      </c>
      <c r="F12" s="1">
        <v>2.2966040997184675E-2</v>
      </c>
    </row>
    <row r="13" spans="1:9">
      <c r="A13" s="1" t="s">
        <v>48</v>
      </c>
      <c r="B13" s="1">
        <v>26</v>
      </c>
      <c r="C13" s="1">
        <v>692.51216025115627</v>
      </c>
      <c r="D13" s="1">
        <v>26.635083086582934</v>
      </c>
      <c r="E13" s="1"/>
      <c r="F13" s="1"/>
    </row>
    <row r="14" spans="1:9" ht="15.75" thickBot="1">
      <c r="A14" s="2" t="s">
        <v>49</v>
      </c>
      <c r="B14" s="2">
        <v>27</v>
      </c>
      <c r="C14" s="2">
        <v>848.10714285714266</v>
      </c>
      <c r="D14" s="2"/>
      <c r="E14" s="2"/>
      <c r="F14" s="2"/>
    </row>
    <row r="15" spans="1:9" ht="15.75" thickBot="1"/>
    <row r="16" spans="1:9">
      <c r="A16" s="3"/>
      <c r="B16" s="3" t="s">
        <v>55</v>
      </c>
      <c r="C16" s="3" t="s">
        <v>5</v>
      </c>
      <c r="D16" s="3" t="s">
        <v>31</v>
      </c>
      <c r="E16" s="3" t="s">
        <v>56</v>
      </c>
      <c r="F16" s="3" t="s">
        <v>57</v>
      </c>
      <c r="G16" s="3" t="s">
        <v>58</v>
      </c>
      <c r="H16" s="3" t="s">
        <v>59</v>
      </c>
      <c r="I16" s="3" t="s">
        <v>60</v>
      </c>
    </row>
    <row r="17" spans="1:9">
      <c r="A17" s="1" t="s">
        <v>50</v>
      </c>
      <c r="B17" s="1">
        <v>38.69321349688137</v>
      </c>
      <c r="C17" s="1">
        <v>5.6759942108046602</v>
      </c>
      <c r="D17" s="1">
        <v>6.8169931222315334</v>
      </c>
      <c r="E17" s="1">
        <v>3.0970405212151308E-7</v>
      </c>
      <c r="F17" s="1">
        <v>27.02604041744631</v>
      </c>
      <c r="G17" s="1">
        <v>50.360386576316429</v>
      </c>
      <c r="H17" s="1">
        <v>27.02604041744631</v>
      </c>
      <c r="I17" s="1">
        <v>50.360386576316429</v>
      </c>
    </row>
    <row r="18" spans="1:9" ht="15.75" thickBot="1">
      <c r="A18" s="2" t="s">
        <v>1</v>
      </c>
      <c r="B18" s="2">
        <v>-4.920166141108806E-2</v>
      </c>
      <c r="C18" s="2">
        <v>2.0356776183916389E-2</v>
      </c>
      <c r="D18" s="2">
        <v>-2.4169672528974222</v>
      </c>
      <c r="E18" s="2">
        <v>2.29660409971848E-2</v>
      </c>
      <c r="F18" s="2">
        <v>-9.1045613722555263E-2</v>
      </c>
      <c r="G18" s="2">
        <v>-7.3577090996208641E-3</v>
      </c>
      <c r="H18" s="2">
        <v>-9.1045613722555263E-2</v>
      </c>
      <c r="I18" s="2">
        <v>-7.3577090996208641E-3</v>
      </c>
    </row>
    <row r="20" spans="1:9">
      <c r="A20" t="s">
        <v>177</v>
      </c>
    </row>
    <row r="21" spans="1:9" ht="15.75" thickBot="1"/>
    <row r="22" spans="1:9">
      <c r="A22" s="3" t="s">
        <v>178</v>
      </c>
      <c r="B22" s="3" t="s">
        <v>179</v>
      </c>
      <c r="C22" s="3" t="s">
        <v>180</v>
      </c>
    </row>
    <row r="23" spans="1:9">
      <c r="A23" s="1">
        <v>1</v>
      </c>
      <c r="B23" s="1">
        <v>22.653471876866661</v>
      </c>
      <c r="C23" s="1">
        <v>-13.653471876866661</v>
      </c>
      <c r="D23" s="1">
        <v>15</v>
      </c>
      <c r="E23" s="1">
        <v>28.114856293497439</v>
      </c>
      <c r="F23" s="1">
        <v>-2.1148562934974393</v>
      </c>
    </row>
    <row r="24" spans="1:9">
      <c r="A24" s="1">
        <v>2</v>
      </c>
      <c r="B24" s="1">
        <v>19.061750593857234</v>
      </c>
      <c r="C24" s="1">
        <v>-1.0617505938572336</v>
      </c>
      <c r="D24" s="1">
        <v>16</v>
      </c>
      <c r="E24" s="1">
        <v>22.259858585577959</v>
      </c>
      <c r="F24" s="1">
        <v>3.7401414144220411</v>
      </c>
    </row>
    <row r="25" spans="1:9">
      <c r="A25" s="1">
        <v>3</v>
      </c>
      <c r="B25" s="1">
        <v>19.701372192201379</v>
      </c>
      <c r="C25" s="1">
        <v>-0.70137219220137936</v>
      </c>
      <c r="D25" s="1">
        <v>17</v>
      </c>
      <c r="E25" s="1">
        <v>26.294394821287177</v>
      </c>
      <c r="F25" s="1">
        <v>-0.29439482128717742</v>
      </c>
    </row>
    <row r="26" spans="1:9">
      <c r="A26" s="1">
        <v>4</v>
      </c>
      <c r="B26" s="1">
        <v>24.326328364843654</v>
      </c>
      <c r="C26" s="1">
        <v>-4.3263283648436541</v>
      </c>
      <c r="D26" s="1">
        <v>18</v>
      </c>
      <c r="E26" s="1">
        <v>28.410066261963966</v>
      </c>
      <c r="F26" s="1">
        <v>-1.4100662619639657</v>
      </c>
    </row>
    <row r="27" spans="1:9">
      <c r="A27" s="1">
        <v>5</v>
      </c>
      <c r="B27" s="1">
        <v>26.392798144109356</v>
      </c>
      <c r="C27" s="1">
        <v>-5.3927981441093564</v>
      </c>
      <c r="D27" s="1">
        <v>19</v>
      </c>
      <c r="E27" s="1">
        <v>25.310361593065416</v>
      </c>
      <c r="F27" s="1">
        <v>1.6896384069345842</v>
      </c>
    </row>
    <row r="28" spans="1:9">
      <c r="A28" s="1">
        <v>6</v>
      </c>
      <c r="B28" s="1">
        <v>26.441999805520442</v>
      </c>
      <c r="C28" s="1">
        <v>-5.4419998055204424</v>
      </c>
      <c r="D28" s="1">
        <v>20</v>
      </c>
      <c r="E28" s="1">
        <v>24.277126703432568</v>
      </c>
      <c r="F28" s="1">
        <v>2.7228732965674318</v>
      </c>
    </row>
    <row r="29" spans="1:9">
      <c r="A29" s="1">
        <v>7</v>
      </c>
      <c r="B29" s="1">
        <v>23.391496798032982</v>
      </c>
      <c r="C29" s="1">
        <v>-1.391496798032982</v>
      </c>
      <c r="D29" s="1">
        <v>21</v>
      </c>
      <c r="E29" s="1">
        <v>27.032419742453499</v>
      </c>
      <c r="F29" s="1">
        <v>-3.2419742453498657E-2</v>
      </c>
    </row>
    <row r="30" spans="1:9">
      <c r="A30" s="1">
        <v>8</v>
      </c>
      <c r="B30" s="1">
        <v>26.097588175642827</v>
      </c>
      <c r="C30" s="1">
        <v>-4.0975881756428265</v>
      </c>
      <c r="D30" s="1">
        <v>22</v>
      </c>
      <c r="E30" s="1">
        <v>28.164057954908525</v>
      </c>
      <c r="F30" s="1">
        <v>0.83594204509147474</v>
      </c>
    </row>
    <row r="31" spans="1:9">
      <c r="A31" s="1">
        <v>9</v>
      </c>
      <c r="B31" s="1">
        <v>23.735908427910601</v>
      </c>
      <c r="C31" s="1">
        <v>-0.7359084279106014</v>
      </c>
      <c r="D31" s="1">
        <v>23</v>
      </c>
      <c r="E31" s="1">
        <v>24.375530026254744</v>
      </c>
      <c r="F31" s="1">
        <v>5.6244699737452564</v>
      </c>
    </row>
    <row r="32" spans="1:9">
      <c r="A32" s="1">
        <v>10</v>
      </c>
      <c r="B32" s="1">
        <v>27.327629710920029</v>
      </c>
      <c r="C32" s="1">
        <v>-4.3276297109200286</v>
      </c>
      <c r="D32" s="1">
        <v>24</v>
      </c>
      <c r="E32" s="1">
        <v>26.884814758220237</v>
      </c>
      <c r="F32" s="1">
        <v>3.1151852417797627</v>
      </c>
    </row>
    <row r="33" spans="1:6">
      <c r="A33" s="1">
        <v>11</v>
      </c>
      <c r="B33" s="1">
        <v>23.834311750732773</v>
      </c>
      <c r="C33" s="1">
        <v>0.16568824926722669</v>
      </c>
      <c r="D33" s="1">
        <v>25</v>
      </c>
      <c r="E33" s="1">
        <v>25.457966577298684</v>
      </c>
      <c r="F33" s="1">
        <v>7.5420334227013157</v>
      </c>
    </row>
    <row r="34" spans="1:6">
      <c r="A34" s="1">
        <v>12</v>
      </c>
      <c r="B34" s="1">
        <v>28.459267923375052</v>
      </c>
      <c r="C34" s="1">
        <v>-4.4592679233750516</v>
      </c>
      <c r="D34" s="1">
        <v>26</v>
      </c>
      <c r="E34" s="1">
        <v>26.294394821287177</v>
      </c>
      <c r="F34" s="1">
        <v>6.7056051787128226</v>
      </c>
    </row>
    <row r="35" spans="1:6">
      <c r="A35" s="1">
        <v>13</v>
      </c>
      <c r="B35" s="1">
        <v>26.589604789753707</v>
      </c>
      <c r="C35" s="1">
        <v>-2.5896047897537073</v>
      </c>
      <c r="D35" s="1">
        <v>27</v>
      </c>
      <c r="E35" s="1">
        <v>24.227925042021482</v>
      </c>
      <c r="F35" s="1">
        <v>8.7720749579785178</v>
      </c>
    </row>
    <row r="36" spans="1:6" ht="15.75" thickBot="1">
      <c r="A36" s="1">
        <v>14</v>
      </c>
      <c r="B36" s="1">
        <v>23.391496798032982</v>
      </c>
      <c r="C36" s="1">
        <v>0.60850320196701801</v>
      </c>
      <c r="D36" s="2">
        <v>28</v>
      </c>
      <c r="E36" s="2">
        <v>26.491201466931532</v>
      </c>
      <c r="F36" s="2">
        <v>10.508798533068468</v>
      </c>
    </row>
  </sheetData>
  <pageMargins left="0.7" right="0.7" top="0.75" bottom="0.75" header="0.3" footer="0.3"/>
  <pageSetup scale="93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Web Data</vt:lpstr>
      <vt:lpstr>Example Data</vt:lpstr>
      <vt:lpstr>Descriptives</vt:lpstr>
      <vt:lpstr>Pivot Table</vt:lpstr>
      <vt:lpstr>Correlation</vt:lpstr>
      <vt:lpstr>T-test G1-2 vs G3-4</vt:lpstr>
      <vt:lpstr>Paired t-test</vt:lpstr>
      <vt:lpstr>Example data sorted</vt:lpstr>
      <vt:lpstr>Regression</vt:lpstr>
      <vt:lpstr>ANOVA</vt:lpstr>
      <vt:lpstr>Regression!Print_Area</vt:lpstr>
      <vt:lpstr>'Web Data'!T1_1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Aniko Szabo</dc:creator>
  <cp:lastModifiedBy>amarrero</cp:lastModifiedBy>
  <cp:lastPrinted>2011-02-22T19:03:10Z</cp:lastPrinted>
  <dcterms:created xsi:type="dcterms:W3CDTF">2010-11-09T16:58:33Z</dcterms:created>
  <dcterms:modified xsi:type="dcterms:W3CDTF">2011-02-22T19:03:21Z</dcterms:modified>
</cp:coreProperties>
</file>